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Zateplení a stave..." sheetId="2" r:id="rId2"/>
    <sheet name="SO 02 - Zařízení vzduchot..." sheetId="3" r:id="rId3"/>
    <sheet name="SO 03 - Vedlejší a ostatn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Zateplení a stave...'!$C$98:$K$646</definedName>
    <definedName name="_xlnm.Print_Area" localSheetId="1">'SO 01 - Zateplení a stave...'!$C$4:$J$39,'SO 01 - Zateplení a stave...'!$C$45:$J$80,'SO 01 - Zateplení a stave...'!$C$86:$K$646</definedName>
    <definedName name="_xlnm.Print_Titles" localSheetId="1">'SO 01 - Zateplení a stave...'!$98:$98</definedName>
    <definedName name="_xlnm._FilterDatabase" localSheetId="2" hidden="1">'SO 02 - Zařízení vzduchot...'!$C$83:$K$145</definedName>
    <definedName name="_xlnm.Print_Area" localSheetId="2">'SO 02 - Zařízení vzduchot...'!$C$4:$J$39,'SO 02 - Zařízení vzduchot...'!$C$45:$J$65,'SO 02 - Zařízení vzduchot...'!$C$71:$K$145</definedName>
    <definedName name="_xlnm.Print_Titles" localSheetId="2">'SO 02 - Zařízení vzduchot...'!$83:$83</definedName>
    <definedName name="_xlnm._FilterDatabase" localSheetId="3" hidden="1">'SO 03 - Vedlejší a ostatn...'!$C$83:$K$104</definedName>
    <definedName name="_xlnm.Print_Area" localSheetId="3">'SO 03 - Vedlejší a ostatn...'!$C$4:$J$39,'SO 03 - Vedlejší a ostatn...'!$C$45:$J$65,'SO 03 - Vedlejší a ostatn...'!$C$71:$K$104</definedName>
    <definedName name="_xlnm.Print_Titles" localSheetId="3">'SO 03 - Vedlejší a ostatn...'!$83:$83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104"/>
  <c r="BH104"/>
  <c r="BG104"/>
  <c r="BF104"/>
  <c r="T104"/>
  <c r="T103"/>
  <c r="R104"/>
  <c r="R103"/>
  <c r="P104"/>
  <c r="P103"/>
  <c r="BK104"/>
  <c r="BK103"/>
  <c r="J103"/>
  <c r="J104"/>
  <c r="BE104"/>
  <c r="J6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3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62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7"/>
  <c i="1" r="BD57"/>
  <c i="4" r="BH87"/>
  <c r="F36"/>
  <c i="1" r="BC57"/>
  <c i="4" r="BG87"/>
  <c r="F35"/>
  <c i="1" r="BB57"/>
  <c i="4" r="BF87"/>
  <c r="J34"/>
  <c i="1" r="AW57"/>
  <c i="4" r="F34"/>
  <c i="1" r="BA57"/>
  <c i="4" r="T87"/>
  <c r="T86"/>
  <c r="T85"/>
  <c r="T84"/>
  <c r="R87"/>
  <c r="R86"/>
  <c r="R85"/>
  <c r="R84"/>
  <c r="P87"/>
  <c r="P86"/>
  <c r="P85"/>
  <c r="P84"/>
  <c i="1" r="AU57"/>
  <c i="4" r="BK87"/>
  <c r="BK86"/>
  <c r="J86"/>
  <c r="BK85"/>
  <c r="J85"/>
  <c r="BK84"/>
  <c r="J84"/>
  <c r="J59"/>
  <c r="J30"/>
  <c i="1" r="AG57"/>
  <c i="4" r="J87"/>
  <c r="BE87"/>
  <c r="J33"/>
  <c i="1" r="AV57"/>
  <c i="4" r="F33"/>
  <c i="1" r="AZ57"/>
  <c i="4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3" r="J37"/>
  <c r="J36"/>
  <c i="1" r="AY56"/>
  <c i="3" r="J35"/>
  <c i="1" r="AX56"/>
  <c i="3"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T140"/>
  <c r="R142"/>
  <c r="R141"/>
  <c r="R140"/>
  <c r="P142"/>
  <c r="P141"/>
  <c r="P140"/>
  <c r="BK142"/>
  <c r="BK141"/>
  <c r="J141"/>
  <c r="BK140"/>
  <c r="J140"/>
  <c r="J142"/>
  <c r="BE142"/>
  <c r="J64"/>
  <c r="J63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89"/>
  <c r="BH89"/>
  <c r="BG89"/>
  <c r="BF89"/>
  <c r="T89"/>
  <c r="T88"/>
  <c r="R89"/>
  <c r="R88"/>
  <c r="P89"/>
  <c r="P88"/>
  <c r="BK89"/>
  <c r="BK88"/>
  <c r="J88"/>
  <c r="J89"/>
  <c r="BE89"/>
  <c r="J62"/>
  <c r="BI87"/>
  <c r="F37"/>
  <c i="1" r="BD56"/>
  <c i="3" r="BH87"/>
  <c r="F36"/>
  <c i="1" r="BC56"/>
  <c i="3" r="BG87"/>
  <c r="F35"/>
  <c i="1" r="BB56"/>
  <c i="3" r="BF87"/>
  <c r="J34"/>
  <c i="1" r="AW56"/>
  <c i="3" r="F34"/>
  <c i="1" r="BA56"/>
  <c i="3" r="T87"/>
  <c r="T86"/>
  <c r="T85"/>
  <c r="T84"/>
  <c r="R87"/>
  <c r="R86"/>
  <c r="R85"/>
  <c r="R84"/>
  <c r="P87"/>
  <c r="P86"/>
  <c r="P85"/>
  <c r="P84"/>
  <c i="1" r="AU56"/>
  <c i="3" r="BK87"/>
  <c r="BK86"/>
  <c r="J86"/>
  <c r="BK85"/>
  <c r="J85"/>
  <c r="BK84"/>
  <c r="J84"/>
  <c r="J59"/>
  <c r="J30"/>
  <c i="1" r="AG56"/>
  <c i="3" r="J87"/>
  <c r="BE87"/>
  <c r="J33"/>
  <c i="1" r="AV56"/>
  <c i="3" r="F33"/>
  <c i="1" r="AZ56"/>
  <c i="3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2" r="J37"/>
  <c r="J36"/>
  <c i="1" r="AY55"/>
  <c i="2" r="J35"/>
  <c i="1" r="AX55"/>
  <c i="2" r="BI645"/>
  <c r="BH645"/>
  <c r="BG645"/>
  <c r="BF645"/>
  <c r="T645"/>
  <c r="T644"/>
  <c r="R645"/>
  <c r="R644"/>
  <c r="P645"/>
  <c r="P644"/>
  <c r="BK645"/>
  <c r="BK644"/>
  <c r="J644"/>
  <c r="J645"/>
  <c r="BE645"/>
  <c r="J79"/>
  <c r="BI642"/>
  <c r="BH642"/>
  <c r="BG642"/>
  <c r="BF642"/>
  <c r="T642"/>
  <c r="R642"/>
  <c r="P642"/>
  <c r="BK642"/>
  <c r="J642"/>
  <c r="BE642"/>
  <c r="BI640"/>
  <c r="BH640"/>
  <c r="BG640"/>
  <c r="BF640"/>
  <c r="T640"/>
  <c r="R640"/>
  <c r="P640"/>
  <c r="BK640"/>
  <c r="J640"/>
  <c r="BE640"/>
  <c r="BI638"/>
  <c r="BH638"/>
  <c r="BG638"/>
  <c r="BF638"/>
  <c r="T638"/>
  <c r="R638"/>
  <c r="P638"/>
  <c r="BK638"/>
  <c r="J638"/>
  <c r="BE638"/>
  <c r="BI636"/>
  <c r="BH636"/>
  <c r="BG636"/>
  <c r="BF636"/>
  <c r="T636"/>
  <c r="R636"/>
  <c r="P636"/>
  <c r="BK636"/>
  <c r="J636"/>
  <c r="BE636"/>
  <c r="BI634"/>
  <c r="BH634"/>
  <c r="BG634"/>
  <c r="BF634"/>
  <c r="T634"/>
  <c r="T633"/>
  <c r="R634"/>
  <c r="R633"/>
  <c r="P634"/>
  <c r="P633"/>
  <c r="BK634"/>
  <c r="BK633"/>
  <c r="J633"/>
  <c r="J634"/>
  <c r="BE634"/>
  <c r="J78"/>
  <c r="BI632"/>
  <c r="BH632"/>
  <c r="BG632"/>
  <c r="BF632"/>
  <c r="T632"/>
  <c r="R632"/>
  <c r="P632"/>
  <c r="BK632"/>
  <c r="J632"/>
  <c r="BE632"/>
  <c r="BI629"/>
  <c r="BH629"/>
  <c r="BG629"/>
  <c r="BF629"/>
  <c r="T629"/>
  <c r="R629"/>
  <c r="P629"/>
  <c r="BK629"/>
  <c r="J629"/>
  <c r="BE629"/>
  <c r="BI627"/>
  <c r="BH627"/>
  <c r="BG627"/>
  <c r="BF627"/>
  <c r="T627"/>
  <c r="R627"/>
  <c r="P627"/>
  <c r="BK627"/>
  <c r="J627"/>
  <c r="BE627"/>
  <c r="BI624"/>
  <c r="BH624"/>
  <c r="BG624"/>
  <c r="BF624"/>
  <c r="T624"/>
  <c r="R624"/>
  <c r="P624"/>
  <c r="BK624"/>
  <c r="J624"/>
  <c r="BE624"/>
  <c r="BI622"/>
  <c r="BH622"/>
  <c r="BG622"/>
  <c r="BF622"/>
  <c r="T622"/>
  <c r="R622"/>
  <c r="P622"/>
  <c r="BK622"/>
  <c r="J622"/>
  <c r="BE622"/>
  <c r="BI621"/>
  <c r="BH621"/>
  <c r="BG621"/>
  <c r="BF621"/>
  <c r="T621"/>
  <c r="R621"/>
  <c r="P621"/>
  <c r="BK621"/>
  <c r="J621"/>
  <c r="BE621"/>
  <c r="BI620"/>
  <c r="BH620"/>
  <c r="BG620"/>
  <c r="BF620"/>
  <c r="T620"/>
  <c r="T619"/>
  <c r="R620"/>
  <c r="R619"/>
  <c r="P620"/>
  <c r="P619"/>
  <c r="BK620"/>
  <c r="BK619"/>
  <c r="J619"/>
  <c r="J620"/>
  <c r="BE620"/>
  <c r="J77"/>
  <c r="BI618"/>
  <c r="BH618"/>
  <c r="BG618"/>
  <c r="BF618"/>
  <c r="T618"/>
  <c r="R618"/>
  <c r="P618"/>
  <c r="BK618"/>
  <c r="J618"/>
  <c r="BE618"/>
  <c r="BI617"/>
  <c r="BH617"/>
  <c r="BG617"/>
  <c r="BF617"/>
  <c r="T617"/>
  <c r="R617"/>
  <c r="P617"/>
  <c r="BK617"/>
  <c r="J617"/>
  <c r="BE617"/>
  <c r="BI615"/>
  <c r="BH615"/>
  <c r="BG615"/>
  <c r="BF615"/>
  <c r="T615"/>
  <c r="R615"/>
  <c r="P615"/>
  <c r="BK615"/>
  <c r="J615"/>
  <c r="BE615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6"/>
  <c r="BH606"/>
  <c r="BG606"/>
  <c r="BF606"/>
  <c r="T606"/>
  <c r="T605"/>
  <c r="R606"/>
  <c r="R605"/>
  <c r="P606"/>
  <c r="P605"/>
  <c r="BK606"/>
  <c r="BK605"/>
  <c r="J605"/>
  <c r="J606"/>
  <c r="BE606"/>
  <c r="J76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597"/>
  <c r="BH597"/>
  <c r="BG597"/>
  <c r="BF597"/>
  <c r="T597"/>
  <c r="R597"/>
  <c r="P597"/>
  <c r="BK597"/>
  <c r="J597"/>
  <c r="BE597"/>
  <c r="BI595"/>
  <c r="BH595"/>
  <c r="BG595"/>
  <c r="BF595"/>
  <c r="T595"/>
  <c r="R595"/>
  <c r="P595"/>
  <c r="BK595"/>
  <c r="J595"/>
  <c r="BE595"/>
  <c r="BI594"/>
  <c r="BH594"/>
  <c r="BG594"/>
  <c r="BF594"/>
  <c r="T594"/>
  <c r="R594"/>
  <c r="P594"/>
  <c r="BK594"/>
  <c r="J594"/>
  <c r="BE594"/>
  <c r="BI593"/>
  <c r="BH593"/>
  <c r="BG593"/>
  <c r="BF593"/>
  <c r="T593"/>
  <c r="R593"/>
  <c r="P593"/>
  <c r="BK593"/>
  <c r="J593"/>
  <c r="BE593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/>
  <c r="BI588"/>
  <c r="BH588"/>
  <c r="BG588"/>
  <c r="BF588"/>
  <c r="T588"/>
  <c r="T587"/>
  <c r="R588"/>
  <c r="R587"/>
  <c r="P588"/>
  <c r="P587"/>
  <c r="BK588"/>
  <c r="BK587"/>
  <c r="J587"/>
  <c r="J588"/>
  <c r="BE588"/>
  <c r="J75"/>
  <c r="BI586"/>
  <c r="BH586"/>
  <c r="BG586"/>
  <c r="BF586"/>
  <c r="T586"/>
  <c r="R586"/>
  <c r="P586"/>
  <c r="BK586"/>
  <c r="J586"/>
  <c r="BE586"/>
  <c r="BI585"/>
  <c r="BH585"/>
  <c r="BG585"/>
  <c r="BF585"/>
  <c r="T585"/>
  <c r="R585"/>
  <c r="P585"/>
  <c r="BK585"/>
  <c r="J585"/>
  <c r="BE585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8"/>
  <c r="BH578"/>
  <c r="BG578"/>
  <c r="BF578"/>
  <c r="T578"/>
  <c r="R578"/>
  <c r="P578"/>
  <c r="BK578"/>
  <c r="J578"/>
  <c r="BE578"/>
  <c r="BI575"/>
  <c r="BH575"/>
  <c r="BG575"/>
  <c r="BF575"/>
  <c r="T575"/>
  <c r="R575"/>
  <c r="P575"/>
  <c r="BK575"/>
  <c r="J575"/>
  <c r="BE575"/>
  <c r="BI572"/>
  <c r="BH572"/>
  <c r="BG572"/>
  <c r="BF572"/>
  <c r="T572"/>
  <c r="R572"/>
  <c r="P572"/>
  <c r="BK572"/>
  <c r="J572"/>
  <c r="BE572"/>
  <c r="BI569"/>
  <c r="BH569"/>
  <c r="BG569"/>
  <c r="BF569"/>
  <c r="T569"/>
  <c r="R569"/>
  <c r="P569"/>
  <c r="BK569"/>
  <c r="J569"/>
  <c r="BE569"/>
  <c r="BI564"/>
  <c r="BH564"/>
  <c r="BG564"/>
  <c r="BF564"/>
  <c r="T564"/>
  <c r="R564"/>
  <c r="P564"/>
  <c r="BK564"/>
  <c r="J564"/>
  <c r="BE564"/>
  <c r="BI562"/>
  <c r="BH562"/>
  <c r="BG562"/>
  <c r="BF562"/>
  <c r="T562"/>
  <c r="R562"/>
  <c r="P562"/>
  <c r="BK562"/>
  <c r="J562"/>
  <c r="BE562"/>
  <c r="BI558"/>
  <c r="BH558"/>
  <c r="BG558"/>
  <c r="BF558"/>
  <c r="T558"/>
  <c r="R558"/>
  <c r="P558"/>
  <c r="BK558"/>
  <c r="J558"/>
  <c r="BE558"/>
  <c r="BI557"/>
  <c r="BH557"/>
  <c r="BG557"/>
  <c r="BF557"/>
  <c r="T557"/>
  <c r="R557"/>
  <c r="P557"/>
  <c r="BK557"/>
  <c r="J557"/>
  <c r="BE557"/>
  <c r="BI555"/>
  <c r="BH555"/>
  <c r="BG555"/>
  <c r="BF555"/>
  <c r="T555"/>
  <c r="R555"/>
  <c r="P555"/>
  <c r="BK555"/>
  <c r="J555"/>
  <c r="BE555"/>
  <c r="BI554"/>
  <c r="BH554"/>
  <c r="BG554"/>
  <c r="BF554"/>
  <c r="T554"/>
  <c r="R554"/>
  <c r="P554"/>
  <c r="BK554"/>
  <c r="J554"/>
  <c r="BE554"/>
  <c r="BI553"/>
  <c r="BH553"/>
  <c r="BG553"/>
  <c r="BF553"/>
  <c r="T553"/>
  <c r="R553"/>
  <c r="P553"/>
  <c r="BK553"/>
  <c r="J553"/>
  <c r="BE553"/>
  <c r="BI552"/>
  <c r="BH552"/>
  <c r="BG552"/>
  <c r="BF552"/>
  <c r="T552"/>
  <c r="R552"/>
  <c r="P552"/>
  <c r="BK552"/>
  <c r="J552"/>
  <c r="BE552"/>
  <c r="BI550"/>
  <c r="BH550"/>
  <c r="BG550"/>
  <c r="BF550"/>
  <c r="T550"/>
  <c r="R550"/>
  <c r="P550"/>
  <c r="BK550"/>
  <c r="J550"/>
  <c r="BE550"/>
  <c r="BI549"/>
  <c r="BH549"/>
  <c r="BG549"/>
  <c r="BF549"/>
  <c r="T549"/>
  <c r="R549"/>
  <c r="P549"/>
  <c r="BK549"/>
  <c r="J549"/>
  <c r="BE549"/>
  <c r="BI548"/>
  <c r="BH548"/>
  <c r="BG548"/>
  <c r="BF548"/>
  <c r="T548"/>
  <c r="R548"/>
  <c r="P548"/>
  <c r="BK548"/>
  <c r="J548"/>
  <c r="BE548"/>
  <c r="BI547"/>
  <c r="BH547"/>
  <c r="BG547"/>
  <c r="BF547"/>
  <c r="T547"/>
  <c r="R547"/>
  <c r="P547"/>
  <c r="BK547"/>
  <c r="J547"/>
  <c r="BE547"/>
  <c r="BI546"/>
  <c r="BH546"/>
  <c r="BG546"/>
  <c r="BF546"/>
  <c r="T546"/>
  <c r="R546"/>
  <c r="P546"/>
  <c r="BK546"/>
  <c r="J546"/>
  <c r="BE546"/>
  <c r="BI545"/>
  <c r="BH545"/>
  <c r="BG545"/>
  <c r="BF545"/>
  <c r="T545"/>
  <c r="R545"/>
  <c r="P545"/>
  <c r="BK545"/>
  <c r="J545"/>
  <c r="BE545"/>
  <c r="BI544"/>
  <c r="BH544"/>
  <c r="BG544"/>
  <c r="BF544"/>
  <c r="T544"/>
  <c r="R544"/>
  <c r="P544"/>
  <c r="BK544"/>
  <c r="J544"/>
  <c r="BE544"/>
  <c r="BI543"/>
  <c r="BH543"/>
  <c r="BG543"/>
  <c r="BF543"/>
  <c r="T543"/>
  <c r="R543"/>
  <c r="P543"/>
  <c r="BK543"/>
  <c r="J543"/>
  <c r="BE543"/>
  <c r="BI542"/>
  <c r="BH542"/>
  <c r="BG542"/>
  <c r="BF542"/>
  <c r="T542"/>
  <c r="R542"/>
  <c r="P542"/>
  <c r="BK542"/>
  <c r="J542"/>
  <c r="BE542"/>
  <c r="BI541"/>
  <c r="BH541"/>
  <c r="BG541"/>
  <c r="BF541"/>
  <c r="T541"/>
  <c r="R541"/>
  <c r="P541"/>
  <c r="BK541"/>
  <c r="J541"/>
  <c r="BE541"/>
  <c r="BI540"/>
  <c r="BH540"/>
  <c r="BG540"/>
  <c r="BF540"/>
  <c r="T540"/>
  <c r="R540"/>
  <c r="P540"/>
  <c r="BK540"/>
  <c r="J540"/>
  <c r="BE540"/>
  <c r="BI539"/>
  <c r="BH539"/>
  <c r="BG539"/>
  <c r="BF539"/>
  <c r="T539"/>
  <c r="R539"/>
  <c r="P539"/>
  <c r="BK539"/>
  <c r="J539"/>
  <c r="BE539"/>
  <c r="BI526"/>
  <c r="BH526"/>
  <c r="BG526"/>
  <c r="BF526"/>
  <c r="T526"/>
  <c r="R526"/>
  <c r="P526"/>
  <c r="BK526"/>
  <c r="J526"/>
  <c r="BE526"/>
  <c r="BI524"/>
  <c r="BH524"/>
  <c r="BG524"/>
  <c r="BF524"/>
  <c r="T524"/>
  <c r="T523"/>
  <c r="R524"/>
  <c r="R523"/>
  <c r="P524"/>
  <c r="P523"/>
  <c r="BK524"/>
  <c r="BK523"/>
  <c r="J523"/>
  <c r="J524"/>
  <c r="BE524"/>
  <c r="J74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R508"/>
  <c r="P508"/>
  <c r="BK508"/>
  <c r="J508"/>
  <c r="BE508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81"/>
  <c r="BH481"/>
  <c r="BG481"/>
  <c r="BF481"/>
  <c r="T481"/>
  <c r="R481"/>
  <c r="P481"/>
  <c r="BK481"/>
  <c r="J481"/>
  <c r="BE481"/>
  <c r="BI479"/>
  <c r="BH479"/>
  <c r="BG479"/>
  <c r="BF479"/>
  <c r="T479"/>
  <c r="T478"/>
  <c r="R479"/>
  <c r="R478"/>
  <c r="P479"/>
  <c r="P478"/>
  <c r="BK479"/>
  <c r="BK478"/>
  <c r="J478"/>
  <c r="J479"/>
  <c r="BE479"/>
  <c r="J73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3"/>
  <c r="BH473"/>
  <c r="BG473"/>
  <c r="BF473"/>
  <c r="T473"/>
  <c r="R473"/>
  <c r="P473"/>
  <c r="BK473"/>
  <c r="J473"/>
  <c r="BE473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1"/>
  <c r="BH461"/>
  <c r="BG461"/>
  <c r="BF461"/>
  <c r="T461"/>
  <c r="T460"/>
  <c r="R461"/>
  <c r="R460"/>
  <c r="P461"/>
  <c r="P460"/>
  <c r="BK461"/>
  <c r="BK460"/>
  <c r="J460"/>
  <c r="J461"/>
  <c r="BE461"/>
  <c r="J72"/>
  <c r="BI459"/>
  <c r="BH459"/>
  <c r="BG459"/>
  <c r="BF459"/>
  <c r="T459"/>
  <c r="R459"/>
  <c r="P459"/>
  <c r="BK459"/>
  <c r="J459"/>
  <c r="BE459"/>
  <c r="BI457"/>
  <c r="BH457"/>
  <c r="BG457"/>
  <c r="BF457"/>
  <c r="T457"/>
  <c r="R457"/>
  <c r="P457"/>
  <c r="BK457"/>
  <c r="J457"/>
  <c r="BE457"/>
  <c r="BI455"/>
  <c r="BH455"/>
  <c r="BG455"/>
  <c r="BF455"/>
  <c r="T455"/>
  <c r="T454"/>
  <c r="R455"/>
  <c r="R454"/>
  <c r="P455"/>
  <c r="P454"/>
  <c r="BK455"/>
  <c r="BK454"/>
  <c r="J454"/>
  <c r="J455"/>
  <c r="BE455"/>
  <c r="J71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4"/>
  <c r="BH444"/>
  <c r="BG444"/>
  <c r="BF444"/>
  <c r="T444"/>
  <c r="R444"/>
  <c r="P444"/>
  <c r="BK444"/>
  <c r="J444"/>
  <c r="BE444"/>
  <c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30"/>
  <c r="BH430"/>
  <c r="BG430"/>
  <c r="BF430"/>
  <c r="T430"/>
  <c r="R430"/>
  <c r="P430"/>
  <c r="BK430"/>
  <c r="J430"/>
  <c r="BE430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2"/>
  <c r="BH412"/>
  <c r="BG412"/>
  <c r="BF412"/>
  <c r="T412"/>
  <c r="R412"/>
  <c r="P412"/>
  <c r="BK412"/>
  <c r="J412"/>
  <c r="BE412"/>
  <c r="BI410"/>
  <c r="BH410"/>
  <c r="BG410"/>
  <c r="BF410"/>
  <c r="T410"/>
  <c r="T409"/>
  <c r="R410"/>
  <c r="R409"/>
  <c r="P410"/>
  <c r="P409"/>
  <c r="BK410"/>
  <c r="BK409"/>
  <c r="J409"/>
  <c r="J410"/>
  <c r="BE410"/>
  <c r="J70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3"/>
  <c r="BH403"/>
  <c r="BG403"/>
  <c r="BF403"/>
  <c r="T403"/>
  <c r="R403"/>
  <c r="P403"/>
  <c r="BK403"/>
  <c r="J403"/>
  <c r="BE403"/>
  <c r="BI402"/>
  <c r="BH402"/>
  <c r="BG402"/>
  <c r="BF402"/>
  <c r="T402"/>
  <c r="R402"/>
  <c r="P402"/>
  <c r="BK402"/>
  <c r="J402"/>
  <c r="BE402"/>
  <c r="BI394"/>
  <c r="BH394"/>
  <c r="BG394"/>
  <c r="BF394"/>
  <c r="T394"/>
  <c r="R394"/>
  <c r="P394"/>
  <c r="BK394"/>
  <c r="J394"/>
  <c r="BE394"/>
  <c r="BI385"/>
  <c r="BH385"/>
  <c r="BG385"/>
  <c r="BF385"/>
  <c r="T385"/>
  <c r="T384"/>
  <c r="R385"/>
  <c r="R384"/>
  <c r="P385"/>
  <c r="P384"/>
  <c r="BK385"/>
  <c r="BK384"/>
  <c r="J384"/>
  <c r="J385"/>
  <c r="BE385"/>
  <c r="J69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T375"/>
  <c r="T374"/>
  <c r="R376"/>
  <c r="R375"/>
  <c r="R374"/>
  <c r="P376"/>
  <c r="P375"/>
  <c r="P374"/>
  <c r="BK376"/>
  <c r="BK375"/>
  <c r="J375"/>
  <c r="BK374"/>
  <c r="J374"/>
  <c r="J376"/>
  <c r="BE376"/>
  <c r="J68"/>
  <c r="J67"/>
  <c r="BI373"/>
  <c r="BH373"/>
  <c r="BG373"/>
  <c r="BF373"/>
  <c r="T373"/>
  <c r="T372"/>
  <c r="R373"/>
  <c r="R372"/>
  <c r="P373"/>
  <c r="P372"/>
  <c r="BK373"/>
  <c r="BK372"/>
  <c r="J372"/>
  <c r="J373"/>
  <c r="BE373"/>
  <c r="J66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8"/>
  <c r="BH358"/>
  <c r="BG358"/>
  <c r="BF358"/>
  <c r="T358"/>
  <c r="T357"/>
  <c r="R358"/>
  <c r="R357"/>
  <c r="P358"/>
  <c r="P357"/>
  <c r="BK358"/>
  <c r="BK357"/>
  <c r="J357"/>
  <c r="J358"/>
  <c r="BE358"/>
  <c r="J65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4"/>
  <c r="BH284"/>
  <c r="BG284"/>
  <c r="BF284"/>
  <c r="T284"/>
  <c r="T283"/>
  <c r="R284"/>
  <c r="R283"/>
  <c r="P284"/>
  <c r="P283"/>
  <c r="BK284"/>
  <c r="BK283"/>
  <c r="J283"/>
  <c r="J284"/>
  <c r="BE284"/>
  <c r="J64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2"/>
  <c r="BH232"/>
  <c r="BG232"/>
  <c r="BF232"/>
  <c r="T232"/>
  <c r="R232"/>
  <c r="P232"/>
  <c r="BK232"/>
  <c r="J232"/>
  <c r="BE232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T129"/>
  <c r="R130"/>
  <c r="R129"/>
  <c r="P130"/>
  <c r="P129"/>
  <c r="BK130"/>
  <c r="BK129"/>
  <c r="J129"/>
  <c r="J130"/>
  <c r="BE130"/>
  <c r="J63"/>
  <c r="BI127"/>
  <c r="BH127"/>
  <c r="BG127"/>
  <c r="BF127"/>
  <c r="T127"/>
  <c r="T126"/>
  <c r="R127"/>
  <c r="R126"/>
  <c r="P127"/>
  <c r="P126"/>
  <c r="BK127"/>
  <c r="BK126"/>
  <c r="J126"/>
  <c r="J127"/>
  <c r="BE127"/>
  <c r="J62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F37"/>
  <c i="1" r="BD55"/>
  <c i="2" r="BH102"/>
  <c r="F36"/>
  <c i="1" r="BC55"/>
  <c i="2" r="BG102"/>
  <c r="F35"/>
  <c i="1" r="BB55"/>
  <c i="2" r="BF102"/>
  <c r="J34"/>
  <c i="1" r="AW55"/>
  <c i="2" r="F34"/>
  <c i="1" r="BA55"/>
  <c i="2" r="T102"/>
  <c r="T101"/>
  <c r="T100"/>
  <c r="T99"/>
  <c r="R102"/>
  <c r="R101"/>
  <c r="R100"/>
  <c r="R99"/>
  <c r="P102"/>
  <c r="P101"/>
  <c r="P100"/>
  <c r="P99"/>
  <c i="1" r="AU55"/>
  <c i="2" r="BK102"/>
  <c r="BK101"/>
  <c r="J101"/>
  <c r="BK100"/>
  <c r="J100"/>
  <c r="BK99"/>
  <c r="J99"/>
  <c r="J59"/>
  <c r="J30"/>
  <c i="1" r="AG55"/>
  <c i="2" r="J102"/>
  <c r="BE102"/>
  <c r="J33"/>
  <c i="1" r="AV55"/>
  <c i="2" r="F33"/>
  <c i="1" r="AZ55"/>
  <c i="2" r="J61"/>
  <c r="J60"/>
  <c r="J95"/>
  <c r="F95"/>
  <c r="F93"/>
  <c r="E91"/>
  <c r="J54"/>
  <c r="F54"/>
  <c r="F52"/>
  <c r="E50"/>
  <c r="J39"/>
  <c r="J24"/>
  <c r="E24"/>
  <c r="J96"/>
  <c r="J55"/>
  <c r="J23"/>
  <c r="J18"/>
  <c r="E18"/>
  <c r="F96"/>
  <c r="F55"/>
  <c r="J17"/>
  <c r="J12"/>
  <c r="J93"/>
  <c r="J52"/>
  <c r="E7"/>
  <c r="E8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<sst xmlns="http://schemas.openxmlformats.org/spreadsheetml/2006/main">
  <si>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</si>
  <si>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</si>
  <si>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</si>
  <si>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</si>
  <si>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</si>
  <si>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{0e80142a-8c49-4140-91b3-1813ec4b2269}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</si>
  <si>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</si>
  <si>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</si>
  <si>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</si>
  <si>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</si>
  <si>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</si>
  <si>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</si>
  <si>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</si>
  <si>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</si>
  <si>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</si>
  <si>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</si>
  <si>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</si>
  <si>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budovy školy SpZŠ v Úpici, REV, 16.1.2020</t>
  </si>
  <si>
    <t>KSO:</t>
  </si>
  <si>
    <t>CC-CZ:</t>
  </si>
  <si>
    <t>Místo:</t>
  </si>
  <si>
    <t>Úpice (774654)</t>
  </si>
  <si>
    <t>Datum:</t>
  </si>
  <si>
    <t>16. 1. 2020</t>
  </si>
  <si>
    <t>Zadavatel:</t>
  </si>
  <si>
    <t>IČ:</t>
  </si>
  <si>
    <t>SpZŠ Augustina Bartoše, náb. pplk. A.Bunzla 660</t>
  </si>
  <si>
    <t>DIČ:</t>
  </si>
  <si>
    <t>Uchazeč:</t>
  </si>
  <si>
    <t>Vyplň údaj</t>
  </si>
  <si>
    <t>Projektant:</t>
  </si>
  <si>
    <t>Projecticon s.r.o., A. Kopeckého 151, Nový Hrádek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</si>
  <si>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</si>
  <si>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</si>
  <si>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</si>
  <si>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</si>
  <si>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</si>
  <si>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</si>
  <si>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</si>
  <si>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</si>
  <si>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</si>
  <si>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</si>
  <si>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</si>
  <si>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</si>
  <si>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</si>
  <si>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</si>
  <si>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</si>
  <si>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</si>
  <si>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</si>
  <si>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</si>
  <si>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</si>
  <si>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</si>
  <si>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</si>
  <si>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</si>
  <si>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</si>
  <si>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</si>
  <si>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</si>
  <si>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</si>
  <si>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</si>
  <si>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</si>
  <si>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</si>
  <si>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</si>
  <si>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</si>
  <si>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</si>
  <si>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</si>
  <si>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</si>
  <si>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</si>
  <si>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</si>
  <si>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</si>
  <si>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</si>
  <si>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</si>
  <si>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</si>
  <si>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</si>
  <si>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</si>
  <si>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</si>
  <si>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</si>
  <si>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Zateplení a stavební úpravy budovy</t>
  </si>
  <si>
    <t>STA</t>
  </si>
  <si>
    <t>1</t>
  </si>
  <si>
    <t>{9f384136-36f0-4d51-b8a3-d0c0eaeb5baf}</t>
  </si>
  <si>
    <t>2</t>
  </si>
  <si>
    <t>SO 02</t>
  </si>
  <si>
    <t>Zařízení vzduchotechniky</t>
  </si>
  <si>
    <t>{601f0830-1c62-4080-bd37-789469ca7e42}</t>
  </si>
  <si>
    <t>SO 03</t>
  </si>
  <si>
    <t>Vedlejší a ostatní rozpočtovací náklady</t>
  </si>
  <si>
    <t>{c27c9abf-697f-4dfd-bc23-e799e1232d0f}</t>
  </si>
  <si>
    <t>LES</t>
  </si>
  <si>
    <t>Lešení</t>
  </si>
  <si>
    <t>744,825</t>
  </si>
  <si>
    <t>MAL</t>
  </si>
  <si>
    <t>malba</t>
  </si>
  <si>
    <t>1114,221</t>
  </si>
  <si>
    <t>KRYCÍ LIST SOUPISU PRACÍ</t>
  </si>
  <si>
    <t>RIMS</t>
  </si>
  <si>
    <t>římsa</t>
  </si>
  <si>
    <t>22,293</t>
  </si>
  <si>
    <t>RIMS2</t>
  </si>
  <si>
    <t>rímsa spodek</t>
  </si>
  <si>
    <t>18,578</t>
  </si>
  <si>
    <t>SO01SO02</t>
  </si>
  <si>
    <t>SO01 a SO02</t>
  </si>
  <si>
    <t>510,775</t>
  </si>
  <si>
    <t>SO03</t>
  </si>
  <si>
    <t>15,981</t>
  </si>
  <si>
    <t>Objekt:</t>
  </si>
  <si>
    <t>SO04</t>
  </si>
  <si>
    <t>32,928</t>
  </si>
  <si>
    <t>SO 01 - Zateplení a stavební úpravy budovy</t>
  </si>
  <si>
    <t>SO05</t>
  </si>
  <si>
    <t>66,879</t>
  </si>
  <si>
    <t>SO06</t>
  </si>
  <si>
    <t>4,416</t>
  </si>
  <si>
    <t>SP</t>
  </si>
  <si>
    <t>špalety</t>
  </si>
  <si>
    <t>271,424</t>
  </si>
  <si>
    <t>ST01</t>
  </si>
  <si>
    <t>225,593</t>
  </si>
  <si>
    <t>ST02</t>
  </si>
  <si>
    <t>15,867</t>
  </si>
  <si>
    <t>ST03</t>
  </si>
  <si>
    <t>11,52</t>
  </si>
  <si>
    <t>ST04</t>
  </si>
  <si>
    <t>46,76</t>
  </si>
  <si>
    <t>ST05</t>
  </si>
  <si>
    <t>33,3</t>
  </si>
  <si>
    <t>ST06</t>
  </si>
  <si>
    <t>3,6</t>
  </si>
  <si>
    <t>ST1</t>
  </si>
  <si>
    <t>stěny</t>
  </si>
  <si>
    <t>320,889</t>
  </si>
  <si>
    <t>ST2</t>
  </si>
  <si>
    <t>stěny 2</t>
  </si>
  <si>
    <t>230,274</t>
  </si>
  <si>
    <t>ST3</t>
  </si>
  <si>
    <t>296,424</t>
  </si>
  <si>
    <t>SV01</t>
  </si>
  <si>
    <t>143,474</t>
  </si>
  <si>
    <t>SV02</t>
  </si>
  <si>
    <t>SVO2</t>
  </si>
  <si>
    <t>25,2</t>
  </si>
  <si>
    <t>VST</t>
  </si>
  <si>
    <t>vstup</t>
  </si>
  <si>
    <t>8,125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</si>
  <si>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</si>
  <si>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</si>
  <si>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</si>
  <si>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</si>
  <si>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</si>
  <si>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</si>
  <si>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</si>
  <si>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</si>
  <si>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</si>
  <si>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</si>
  <si>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</si>
  <si>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</si>
  <si>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</si>
  <si>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</si>
  <si>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</si>
  <si>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</si>
  <si>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</si>
  <si>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</si>
  <si>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</si>
  <si>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</si>
  <si>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</si>
  <si>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</si>
  <si>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</si>
  <si>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</si>
  <si>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</si>
  <si>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</si>
  <si>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</si>
  <si>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</si>
  <si>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</si>
  <si>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</si>
  <si>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</si>
  <si>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</si>
  <si>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</si>
  <si>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</si>
  <si>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</si>
  <si>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</si>
  <si>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</si>
  <si>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</si>
  <si>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</si>
  <si>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</si>
  <si>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</si>
  <si>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</si>
  <si>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</si>
  <si>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111201R01</t>
  </si>
  <si>
    <t>Odstranění křovin a stromů okolo skladu - odvoz na skládku, vč. poplatku</t>
  </si>
  <si>
    <t>m2</t>
  </si>
  <si>
    <t>4</t>
  </si>
  <si>
    <t>596867397</t>
  </si>
  <si>
    <t>VV</t>
  </si>
  <si>
    <t>(6,84+3,94*2)*2</t>
  </si>
  <si>
    <t>122201101</t>
  </si>
  <si>
    <t>Odkopávky a prokopávky nezapažené v hornině tř. 3 objem do 100 m3</t>
  </si>
  <si>
    <t>m3</t>
  </si>
  <si>
    <t>CS ÚRS 2019 01</t>
  </si>
  <si>
    <t>596936223</t>
  </si>
  <si>
    <t>"sklad" (3,94*2+6,84)*0,5*0,8</t>
  </si>
  <si>
    <t>3</t>
  </si>
  <si>
    <t>122 - R01</t>
  </si>
  <si>
    <t>Příplatek odkopávky a prokopávky nezapažené v hornině tř. 3 objem do 100 m3 za provedení ručně nebo pneu nářadím</t>
  </si>
  <si>
    <t>-416552751</t>
  </si>
  <si>
    <t>122201109</t>
  </si>
  <si>
    <t>Příplatek za lepivost u odkopávek v hornině tř. 1 až 3</t>
  </si>
  <si>
    <t>-1212920334</t>
  </si>
  <si>
    <t>5</t>
  </si>
  <si>
    <t>162201102</t>
  </si>
  <si>
    <t>Vodorovné přemístění do 50 m výkopku/sypaniny z horniny tř. 1 až 4</t>
  </si>
  <si>
    <t>1363583838</t>
  </si>
  <si>
    <t xml:space="preserve">"uložení pro zásyp, cesta tam a zpět" 4,048*2 </t>
  </si>
  <si>
    <t>6</t>
  </si>
  <si>
    <t>162201211</t>
  </si>
  <si>
    <t>Vodorovné přemístění výkopku z horniny tř. 1 až 4 stavebním kolečkem do 10 m</t>
  </si>
  <si>
    <t>1392825696</t>
  </si>
  <si>
    <t>7</t>
  </si>
  <si>
    <t>162201269</t>
  </si>
  <si>
    <t>Příplatek k vodorovnému přemístění výkopku z horniny tř. 5 až 7 stavebním kolečkem ZKD 10 m</t>
  </si>
  <si>
    <t>328161032</t>
  </si>
  <si>
    <t>8</t>
  </si>
  <si>
    <t>162701105</t>
  </si>
  <si>
    <t>Vodorovné přemístění do 10000 m výkopku/sypaniny z horniny tř. 1 až 4</t>
  </si>
  <si>
    <t>1227966751</t>
  </si>
  <si>
    <t xml:space="preserve">"odvoz na skládku"  5,888-4,048</t>
  </si>
  <si>
    <t>9</t>
  </si>
  <si>
    <t>162701109</t>
  </si>
  <si>
    <t>Příplatek k vodorovnému přemístění výkopku/sypaniny z horniny tř. 1 až 4 ZKD 1000 m přes 10000 m</t>
  </si>
  <si>
    <t>2002615109</t>
  </si>
  <si>
    <t>"odvoz dalších 5 km" 5*1,84</t>
  </si>
  <si>
    <t>10</t>
  </si>
  <si>
    <t>167101101</t>
  </si>
  <si>
    <t>Nakládání výkopku z hornin tř. 1 až 4 do 100 m3</t>
  </si>
  <si>
    <t>-159183848</t>
  </si>
  <si>
    <t>11</t>
  </si>
  <si>
    <t>171201201</t>
  </si>
  <si>
    <t>Uložení sypaniny na skládky</t>
  </si>
  <si>
    <t>-1072836893</t>
  </si>
  <si>
    <t>12</t>
  </si>
  <si>
    <t>171201211</t>
  </si>
  <si>
    <t>Poplatek za uložení stavebního odpadu - zeminy a kameniva na skládce</t>
  </si>
  <si>
    <t>t</t>
  </si>
  <si>
    <t>751357690</t>
  </si>
  <si>
    <t>1,84*1,8</t>
  </si>
  <si>
    <t>13</t>
  </si>
  <si>
    <t>174101101</t>
  </si>
  <si>
    <t>Zásyp jam, šachet rýh nebo kolem objektů sypaninou se zhutněním</t>
  </si>
  <si>
    <t>-193208434</t>
  </si>
  <si>
    <t>"sklad" (3,94*2+6,84)*0,5*0,55</t>
  </si>
  <si>
    <t>14</t>
  </si>
  <si>
    <t>181111121</t>
  </si>
  <si>
    <t>Plošná úprava terénu do 500 m2 zemina tř 1 až 4 nerovnosti do 150 mm v rovinně a svahu do 1:5</t>
  </si>
  <si>
    <t>-494125914</t>
  </si>
  <si>
    <t>181411121</t>
  </si>
  <si>
    <t>Založení lučního trávníku výsevem plochy do 1000 m2 v rovině a ve svahu do 1:5</t>
  </si>
  <si>
    <t>1929140822</t>
  </si>
  <si>
    <t>16</t>
  </si>
  <si>
    <t>M</t>
  </si>
  <si>
    <t>00572470</t>
  </si>
  <si>
    <t>osivo směs travní univerzál</t>
  </si>
  <si>
    <t>kg</t>
  </si>
  <si>
    <t>-46944189</t>
  </si>
  <si>
    <t>29,44*0,015 'Přepočtené koeficientem množství</t>
  </si>
  <si>
    <t>Svislé a kompletní konstrukce</t>
  </si>
  <si>
    <t>17</t>
  </si>
  <si>
    <t>342244221</t>
  </si>
  <si>
    <t>Příčka z cihel broušených na tenkovrstvou maltu tloušťky 140 mm</t>
  </si>
  <si>
    <t>-1973366840</t>
  </si>
  <si>
    <t>"podkroví" 0,5*3,2</t>
  </si>
  <si>
    <t>Úpravy povrchů, podlahy a osazování výplní</t>
  </si>
  <si>
    <t>18</t>
  </si>
  <si>
    <t>611181001</t>
  </si>
  <si>
    <t>Sádrová stěrka tl.do 3 mm vnitřních rovných stropů</t>
  </si>
  <si>
    <t>2035373800</t>
  </si>
  <si>
    <t>19</t>
  </si>
  <si>
    <t>611181011</t>
  </si>
  <si>
    <t>Příplatek k cenám za každý další 1 mm sádrové stěrky vnitřních rovných stropů</t>
  </si>
  <si>
    <t>1961019903</t>
  </si>
  <si>
    <t>20</t>
  </si>
  <si>
    <t>611325421</t>
  </si>
  <si>
    <t>Oprava vnitřní vápenocementové štukové omítky stropů v rozsahu plochy do 10%</t>
  </si>
  <si>
    <t>1742629039</t>
  </si>
  <si>
    <t>"1.NP" (9,85+3,25+3,5+4,92+6,22+2,4+6,25+6,5+3,5*2)*3,2</t>
  </si>
  <si>
    <t>"2.NP" (8,8+3,71+4,2+4,8+5,9+2,4+13,15)*3,2</t>
  </si>
  <si>
    <t>"podkr." 3,4*2,5</t>
  </si>
  <si>
    <t>"odečet otvorů" -(13,271+71,46)</t>
  </si>
  <si>
    <t>100</t>
  </si>
  <si>
    <t>Součet</t>
  </si>
  <si>
    <t>612131121</t>
  </si>
  <si>
    <t>Penetrační disperzní nátěr vnitřních stěn nanášený ručně</t>
  </si>
  <si>
    <t>622199154</t>
  </si>
  <si>
    <t>SV02+SV01</t>
  </si>
  <si>
    <t>22</t>
  </si>
  <si>
    <t>612142001</t>
  </si>
  <si>
    <t>Potažení vnitřních stěn sklovláknitým pletivem vtlačeným do tenkovrstvé hmoty</t>
  </si>
  <si>
    <t>-400588077</t>
  </si>
  <si>
    <t>"příčka" 1,6*2*1,1</t>
  </si>
  <si>
    <t>SV02*1,1+SV01*1,1</t>
  </si>
  <si>
    <t>23</t>
  </si>
  <si>
    <t>612321111</t>
  </si>
  <si>
    <t>Vápenocementová omítka hrubá jednovrstvá zatřená vnitřních stěn nanášená ručně</t>
  </si>
  <si>
    <t>-1732938166</t>
  </si>
  <si>
    <t>SV02+SV01+1,6</t>
  </si>
  <si>
    <t>24</t>
  </si>
  <si>
    <t>612321141</t>
  </si>
  <si>
    <t>Vápenocementová omítka štuková dvouvrstvá vnitřních stěn nanášená ručně</t>
  </si>
  <si>
    <t>-1229337624</t>
  </si>
  <si>
    <t>SV02+SV01+1,6+60</t>
  </si>
  <si>
    <t>25</t>
  </si>
  <si>
    <t>612325302</t>
  </si>
  <si>
    <t>Vápenocementová štuková omítka ostění nebo nadpraží</t>
  </si>
  <si>
    <t>741581525</t>
  </si>
  <si>
    <t>1,65+2,86*2+1,16*2,2*2+2,5*2,4*2+1,15*7+1,86*2*7+1,82*4+1,85*2*4+0,72*3+1,65*3*2+1,86+1,13*2+0,8*2+1,43*2*2+1,82*5+1,55*2*5+1,82*2+2,2*2*2+0,5*3</t>
  </si>
  <si>
    <t>1,2*2*3+1,86*2+1,8*2*2+1,64+1,55*2+1,54*2+0,7*2*2+125</t>
  </si>
  <si>
    <t>26</t>
  </si>
  <si>
    <t>619991001</t>
  </si>
  <si>
    <t>Zakrytí podlah fólií přilepenou lepící páskou</t>
  </si>
  <si>
    <t>450804417</t>
  </si>
  <si>
    <t>"1. a 2.Np" 253,21+221,52</t>
  </si>
  <si>
    <t>27</t>
  </si>
  <si>
    <t>619991011</t>
  </si>
  <si>
    <t>Obalení konstrukcí a prvků fólií přilepenou lepící páskou</t>
  </si>
  <si>
    <t>-719522293</t>
  </si>
  <si>
    <t>198,6</t>
  </si>
  <si>
    <t>28</t>
  </si>
  <si>
    <t>619995001</t>
  </si>
  <si>
    <t>Začištění omítek kolem oken, dveří, podlah nebo obkladů</t>
  </si>
  <si>
    <t>m</t>
  </si>
  <si>
    <t>-124641411</t>
  </si>
  <si>
    <t>1,2*2*3+1,86*2+1,8*2*2+1,64+1,55*2+1,54*2+0,7*2*2+25</t>
  </si>
  <si>
    <t>Mezisoučet</t>
  </si>
  <si>
    <t>29</t>
  </si>
  <si>
    <t>621142001</t>
  </si>
  <si>
    <t>Potažení vnějších podhledů sklovláknitým pletivem vtlačeným do tenkovrstvé hmoty</t>
  </si>
  <si>
    <t>-1937628597</t>
  </si>
  <si>
    <t>30</t>
  </si>
  <si>
    <t>621211001</t>
  </si>
  <si>
    <t>Montáž kontaktního zateplení vnějších podhledů z polystyrénových desek tl do 40 mm</t>
  </si>
  <si>
    <t>1729668218</t>
  </si>
  <si>
    <t xml:space="preserve">"čelo římsy - EPS 70F, tl. 10mm"  (14,7+12,36+1,68+1,8+23,31+0,45+16,41+1,8*2)*0,3</t>
  </si>
  <si>
    <t>31</t>
  </si>
  <si>
    <t>28375929</t>
  </si>
  <si>
    <t>deska EPS 70 fasádní λ=0,039 tl 10mm</t>
  </si>
  <si>
    <t>1115258329</t>
  </si>
  <si>
    <t>RIMS*1,1</t>
  </si>
  <si>
    <t>24,522*1,02 'Přepočtené koeficientem množství</t>
  </si>
  <si>
    <t>32</t>
  </si>
  <si>
    <t>621211021</t>
  </si>
  <si>
    <t>Montáž kontaktního zateplení vnějších podhledů z polystyrénových desek tl do 120 mm</t>
  </si>
  <si>
    <t>-1424645329</t>
  </si>
  <si>
    <t>"skladba SO06" (6,84+3,94*2)*0,3</t>
  </si>
  <si>
    <t>33</t>
  </si>
  <si>
    <t>28376383</t>
  </si>
  <si>
    <t>deska z polystyrénu XPS, hrana polodrážková a hladký povrch s vyšší odolností tl 120mm</t>
  </si>
  <si>
    <t>-1210282065</t>
  </si>
  <si>
    <t>SO06*1,1</t>
  </si>
  <si>
    <t>4,858*1,02 'Přepočtené koeficientem množství</t>
  </si>
  <si>
    <t>34</t>
  </si>
  <si>
    <t>621211041</t>
  </si>
  <si>
    <t>Montáž kontaktního zateplení vnějších podhledů z polystyrénových desek tl do 200 mm</t>
  </si>
  <si>
    <t>129839876</t>
  </si>
  <si>
    <t>35</t>
  </si>
  <si>
    <t>28376080</t>
  </si>
  <si>
    <t xml:space="preserve">deska EPS grafitová fasadní  λ=0,031  tl 180mm</t>
  </si>
  <si>
    <t>-2121593483</t>
  </si>
  <si>
    <t>SO01SO02*1,1</t>
  </si>
  <si>
    <t>36</t>
  </si>
  <si>
    <t>621221021</t>
  </si>
  <si>
    <t>Montáž kontaktního zateplení vnějších podhledů z minerální vlny s podélnou orientací tl do 120 mm</t>
  </si>
  <si>
    <t>1399018867</t>
  </si>
  <si>
    <t>"čelo římsy - vata 100mm" (14,7+12,36+1,68+1,8+23,31+0,45+16,41+1,8*2)*0,25</t>
  </si>
  <si>
    <t>37</t>
  </si>
  <si>
    <t>63151527</t>
  </si>
  <si>
    <t>deska tepelně izolační minerální kontaktních fasád podélné vlákno λ=0,036-0,037 tl 100mm</t>
  </si>
  <si>
    <t>-1663404517</t>
  </si>
  <si>
    <t>RIMS2*1,1</t>
  </si>
  <si>
    <t>20,436*1,02 'Přepočtené koeficientem množství</t>
  </si>
  <si>
    <t>38</t>
  </si>
  <si>
    <t>621221041</t>
  </si>
  <si>
    <t>Montáž kontaktního zateplení vnějších podhledů z minerální vlny s podélnou orientací tl přes 160 mm</t>
  </si>
  <si>
    <t>-1236487360</t>
  </si>
  <si>
    <t>"hlavní vstup" 3,25*2,5</t>
  </si>
  <si>
    <t>39</t>
  </si>
  <si>
    <t>63151539</t>
  </si>
  <si>
    <t>deska tepelně izolační minerální kontaktních fasád podélné vlákno λ=0,036-0,037 tl 180mm</t>
  </si>
  <si>
    <t>-1970486380</t>
  </si>
  <si>
    <t>VST*1,1</t>
  </si>
  <si>
    <t>8,938*1,02 'Přepočtené koeficientem množství</t>
  </si>
  <si>
    <t>40</t>
  </si>
  <si>
    <t>622131121</t>
  </si>
  <si>
    <t>Penetrační disperzní nátěr vnějších stěn nanášený ručně</t>
  </si>
  <si>
    <t>330921031</t>
  </si>
  <si>
    <t>SO01SO02+SO03+SO04+SO05+SO06+SP*0,14+RIMS+RIMS2+VST</t>
  </si>
  <si>
    <t>41</t>
  </si>
  <si>
    <t>622135001</t>
  </si>
  <si>
    <t>Vyrovnání podkladu vnějších stěn maltou vápenocementovou tl do 10 mm</t>
  </si>
  <si>
    <t>2038508681</t>
  </si>
  <si>
    <t>42</t>
  </si>
  <si>
    <t>622135011</t>
  </si>
  <si>
    <t>Vyrovnání podkladu vnějších stěn tmelem tl do 2 mm</t>
  </si>
  <si>
    <t>591400129</t>
  </si>
  <si>
    <t>43</t>
  </si>
  <si>
    <t>622135095</t>
  </si>
  <si>
    <t>Příplatek k vyrovnání vnějších stěn tmelem za každý dalších 1 mm tl</t>
  </si>
  <si>
    <t>-954498391</t>
  </si>
  <si>
    <t>44</t>
  </si>
  <si>
    <t>622142001</t>
  </si>
  <si>
    <t>Potažení vnějších stěn sklovláknitým pletivem vtlačeným do tenkovrstvé hmoty</t>
  </si>
  <si>
    <t>-1722500269</t>
  </si>
  <si>
    <t>SO01SO02+SO03+SO04+SO05+SO06+SP*0,4+RIMS+RIMS2+VST</t>
  </si>
  <si>
    <t>45</t>
  </si>
  <si>
    <t>622143001</t>
  </si>
  <si>
    <t>Montáž omítkových plastových nebo pozinkovaných soklových profilů</t>
  </si>
  <si>
    <t>1516462475</t>
  </si>
  <si>
    <t>185</t>
  </si>
  <si>
    <t>46</t>
  </si>
  <si>
    <t>55343010</t>
  </si>
  <si>
    <t>profil omítkový soklový pro omítky venkovní 14mm</t>
  </si>
  <si>
    <t>-1665176195</t>
  </si>
  <si>
    <t>185*1,1</t>
  </si>
  <si>
    <t>47</t>
  </si>
  <si>
    <t>622143003</t>
  </si>
  <si>
    <t>Montáž omítkových plastových nebo pozinkovaných rohových profilů s tkaninou</t>
  </si>
  <si>
    <t>-1664162645</t>
  </si>
  <si>
    <t>48</t>
  </si>
  <si>
    <t>59051486</t>
  </si>
  <si>
    <t>lišta rohová PVC 10/15cm s tkaninou</t>
  </si>
  <si>
    <t>-669109966</t>
  </si>
  <si>
    <t>198,6*1,1</t>
  </si>
  <si>
    <t>49</t>
  </si>
  <si>
    <t>622143004</t>
  </si>
  <si>
    <t>Montáž omítkových samolepících začišťovacích profilů pro spojení s okenním rámem</t>
  </si>
  <si>
    <t>-1414741571</t>
  </si>
  <si>
    <t>1,65*2+2,86*2+1,16*2+2,2*2+2,5*2+2,4*2+1,15*7*2+1,86*2*7+1,82*4*2+1,85*2*4+0,72*3*2+1,65*3*2+1,86*2+1,13*2+0,8*2*2+1,43*2*2</t>
  </si>
  <si>
    <t>1,2*2*3+1,86*2*2+1,8*2*2+1,64*2+1,55*2*2+1,54*2+0,7*2*2*2+25+2+1,82*5*2+1,55*2*5+1,82*2*2+2,2*2*2+0,5*3</t>
  </si>
  <si>
    <t>50</t>
  </si>
  <si>
    <t>59051476</t>
  </si>
  <si>
    <t>profil okenní začišťovací se sklovláknitou armovací tkaninou 9 mm/2,4 m</t>
  </si>
  <si>
    <t>1050747314</t>
  </si>
  <si>
    <t>244,44*1,1</t>
  </si>
  <si>
    <t>51</t>
  </si>
  <si>
    <t>622212051</t>
  </si>
  <si>
    <t>Montáž kontaktního zateplení vnějšího ostění hl. špalety do 400 mm z polystyrenu tl do 40 mm</t>
  </si>
  <si>
    <t>1165948919</t>
  </si>
  <si>
    <t>1,2*2*3+1,86*2+1,8*2*2+1,64+1,55*2+1,54*2+0,7*2*2+100</t>
  </si>
  <si>
    <t>52</t>
  </si>
  <si>
    <t>28375932</t>
  </si>
  <si>
    <t>deska EPS 70 fasádní λ=0,039 tl 40mm</t>
  </si>
  <si>
    <t>-377067216</t>
  </si>
  <si>
    <t>206,52983992599*1,1 'Přepočtené koeficientem množství</t>
  </si>
  <si>
    <t>53</t>
  </si>
  <si>
    <t>622221021</t>
  </si>
  <si>
    <t>Montáž kontaktního zateplení vnějších stěn z minerální vlny s podélnou orientací vláken tl do 120 mm</t>
  </si>
  <si>
    <t>1471708677</t>
  </si>
  <si>
    <t>"skladba SO04" 2,8*(6,84+3,94*2)-(0,8*1,43*2+2,5*2,4)</t>
  </si>
  <si>
    <t>54</t>
  </si>
  <si>
    <t>63151529</t>
  </si>
  <si>
    <t>deska tepelně izolační minerální kontaktních fasád podélné vlákno λ=0,036-0,037 tl 120mm</t>
  </si>
  <si>
    <t>-2058129317</t>
  </si>
  <si>
    <t>SO04*1,1</t>
  </si>
  <si>
    <t>36,221*1,02 'Přepočtené koeficientem množství</t>
  </si>
  <si>
    <t>55</t>
  </si>
  <si>
    <t>622221031</t>
  </si>
  <si>
    <t>Montáž kontaktního zateplení vnějších stěn z minerální vlny s podélnou orientací vláken tl do 160 mm</t>
  </si>
  <si>
    <t>-1536404338</t>
  </si>
  <si>
    <t>"skladba SV02" (5,6+0,8*2)*3,5</t>
  </si>
  <si>
    <t>56</t>
  </si>
  <si>
    <t>63151531</t>
  </si>
  <si>
    <t>deska tepelně izolační minerální kontaktních fasád podélné vlákno λ=0,036-0,037 tl 140mm</t>
  </si>
  <si>
    <t>188127120</t>
  </si>
  <si>
    <t>SV02*1,1</t>
  </si>
  <si>
    <t>27,72*1,02 'Přepočtené koeficientem množství</t>
  </si>
  <si>
    <t>57</t>
  </si>
  <si>
    <t>622221041</t>
  </si>
  <si>
    <t>Montáž kontaktního zateplení vnějších stěn z minerální vlny s podélnou orientací tl přes 160 mm</t>
  </si>
  <si>
    <t>551156524</t>
  </si>
  <si>
    <t>"skladba SO05" (14,7+12,36+1,68+1,8+23,31+0,45+16,41+1,8*2)*0,9</t>
  </si>
  <si>
    <t>"skladba SO03" (1,8*2+3,3)*3-(1,65*2,86)</t>
  </si>
  <si>
    <t>"skladba SV01" (6,22+12,97+11+21,35+11)*0,85+(4,89+6,6+0,3*4+0,81+1,5+5,2*2+1,3+0,65+1,8+0,6+0,4+3,3)*2,7</t>
  </si>
  <si>
    <t>58</t>
  </si>
  <si>
    <t>-927928444</t>
  </si>
  <si>
    <t>SO05*1,1</t>
  </si>
  <si>
    <t>SO03*1,1</t>
  </si>
  <si>
    <t>SV01*1,1</t>
  </si>
  <si>
    <t>248,967*1,02 'Přepočtené koeficientem množství</t>
  </si>
  <si>
    <t>59</t>
  </si>
  <si>
    <t>622252001</t>
  </si>
  <si>
    <t>Montáž zakládacích soklových lišt kontaktního zateplení</t>
  </si>
  <si>
    <t>-2139195129</t>
  </si>
  <si>
    <t>14,7+12,36+1,68+1,8+23,31+0,45+16,41+1,8*2+25</t>
  </si>
  <si>
    <t>60</t>
  </si>
  <si>
    <t>59051655</t>
  </si>
  <si>
    <t>lišta soklová Al s okapničkou zakládací U 18cm 0,95/200cm</t>
  </si>
  <si>
    <t>1266613323</t>
  </si>
  <si>
    <t>99,31*1,1</t>
  </si>
  <si>
    <t>109,241*1,05 'Přepočtené koeficientem množství</t>
  </si>
  <si>
    <t>61</t>
  </si>
  <si>
    <t>622252002</t>
  </si>
  <si>
    <t xml:space="preserve">Montáž parotěsné zábrany  po obvodu oken a dveří  - interiérové a exteriérové pásky</t>
  </si>
  <si>
    <t>-74167052</t>
  </si>
  <si>
    <t>196,424</t>
  </si>
  <si>
    <t>62</t>
  </si>
  <si>
    <t>283553280</t>
  </si>
  <si>
    <t xml:space="preserve">páska paropropustná exteriérová  - difůzně otevřená</t>
  </si>
  <si>
    <t>80336472</t>
  </si>
  <si>
    <t>194,424*1,1</t>
  </si>
  <si>
    <t>63</t>
  </si>
  <si>
    <t>63150810</t>
  </si>
  <si>
    <t>páska lepící vysoce pružná š 6 cm pro řešení detailů a prostupů parozábran</t>
  </si>
  <si>
    <t>208730775</t>
  </si>
  <si>
    <t>64</t>
  </si>
  <si>
    <t>622252002.1</t>
  </si>
  <si>
    <t>Montáž ostatních lišt kontaktního zateplení</t>
  </si>
  <si>
    <t>-2047686872</t>
  </si>
  <si>
    <t>1,15*7+1,82*4+0,72*3+1,86*1+0,8*2+1,82*5+1,82*2+0,5*3+1,86*2+1,64*1+1,54*2</t>
  </si>
  <si>
    <t>65</t>
  </si>
  <si>
    <t>59051510</t>
  </si>
  <si>
    <t>profil okenní s nepřiznanou podomítkovou okapnicí PVC 2,0 m</t>
  </si>
  <si>
    <t>880338692</t>
  </si>
  <si>
    <t>46,63*1,1</t>
  </si>
  <si>
    <t>51,293*1,05 'Přepočtené koeficientem množství</t>
  </si>
  <si>
    <t>66</t>
  </si>
  <si>
    <t>622511111</t>
  </si>
  <si>
    <t>Tenkovrstvá akrylátová mozaiková střednězrnná omítka včetně penetrace vnějších stěn</t>
  </si>
  <si>
    <t>-1860842035</t>
  </si>
  <si>
    <t>67</t>
  </si>
  <si>
    <t>622525201</t>
  </si>
  <si>
    <t>Oprava tenkovrstvé omítky stěn v rozsahu do 10%</t>
  </si>
  <si>
    <t>-1948990522</t>
  </si>
  <si>
    <t>68</t>
  </si>
  <si>
    <t>622531021</t>
  </si>
  <si>
    <t>Tenkovrstvá silikonová zrnitá omítka tl. 2,0 mm včetně penetrace vnějších stěn</t>
  </si>
  <si>
    <t>-43468583</t>
  </si>
  <si>
    <t>SO01SO02+SO03+SO04+SO05+SP+RIMS+RIMS2+VST</t>
  </si>
  <si>
    <t>69</t>
  </si>
  <si>
    <t>629999011</t>
  </si>
  <si>
    <t>Příplatek k úpravám povrchů za provádění styku dvou barev nebo struktur na fasádě</t>
  </si>
  <si>
    <t>-704244845</t>
  </si>
  <si>
    <t>70</t>
  </si>
  <si>
    <t>629999031</t>
  </si>
  <si>
    <t>Příplatek k omítce vnějších povrchů za zvýšenou pracnost při ploše otvorů přes 45 do 65 %</t>
  </si>
  <si>
    <t>1852143739</t>
  </si>
  <si>
    <t>71</t>
  </si>
  <si>
    <t>62253R01</t>
  </si>
  <si>
    <t>Příplatek k tenkovrtsvé zrnité omítce za provedení šambrán a dekorařčních prvků, dle stávající fasády na přední straně fasády</t>
  </si>
  <si>
    <t>-2127140667</t>
  </si>
  <si>
    <t>72</t>
  </si>
  <si>
    <t>629 - R02</t>
  </si>
  <si>
    <t>Zkouška přídržnosti a soudržnosti zateplovacího systému</t>
  </si>
  <si>
    <t>kus</t>
  </si>
  <si>
    <t>-673846082</t>
  </si>
  <si>
    <t>73</t>
  </si>
  <si>
    <t>629 - R03</t>
  </si>
  <si>
    <t>Požadavek na vysazení 3 barevných vzorků silikonové omítky od každé barvy dle barevného řešení</t>
  </si>
  <si>
    <t>1100094464</t>
  </si>
  <si>
    <t>74</t>
  </si>
  <si>
    <t>629 - R04</t>
  </si>
  <si>
    <t>Zhotovéní kladečského plánu, včetně statického posouzení</t>
  </si>
  <si>
    <t>-1548137581</t>
  </si>
  <si>
    <t>75</t>
  </si>
  <si>
    <t>629- R01</t>
  </si>
  <si>
    <t>Výtažné zkoušky na hmoždinky</t>
  </si>
  <si>
    <t>728009651</t>
  </si>
  <si>
    <t>76</t>
  </si>
  <si>
    <t>629991011</t>
  </si>
  <si>
    <t>Zakrytí výplní otvorů a svislých ploch fólií přilepenou lepící páskou</t>
  </si>
  <si>
    <t>-245604443</t>
  </si>
  <si>
    <t>13,271+71,46</t>
  </si>
  <si>
    <t>77</t>
  </si>
  <si>
    <t>631311R01</t>
  </si>
  <si>
    <t>Mazanina tl do 80 mmz betonu C 25/30, včetně bednění a KARI sítě 100/100/6</t>
  </si>
  <si>
    <t>-1529001230</t>
  </si>
  <si>
    <t>ST05*0,06*1,15</t>
  </si>
  <si>
    <t>78</t>
  </si>
  <si>
    <t>3893R02</t>
  </si>
  <si>
    <t>Dozdění parapetu porobetonovým zdivem</t>
  </si>
  <si>
    <t>-1845478109</t>
  </si>
  <si>
    <t>79</t>
  </si>
  <si>
    <t>3893R03</t>
  </si>
  <si>
    <t>Vyrovnání nadpraží polystyrenem XPS</t>
  </si>
  <si>
    <t>-8952677</t>
  </si>
  <si>
    <t>80</t>
  </si>
  <si>
    <t>3893R04</t>
  </si>
  <si>
    <t>Spádová vrstva u balkonu OSB+spádové klíny</t>
  </si>
  <si>
    <t>-1904659493</t>
  </si>
  <si>
    <t>81</t>
  </si>
  <si>
    <t>3893R01</t>
  </si>
  <si>
    <t>Dobetonování parapet, kompletní provedení, vč. bednění</t>
  </si>
  <si>
    <t>-80857111</t>
  </si>
  <si>
    <t>82</t>
  </si>
  <si>
    <t>637121114</t>
  </si>
  <si>
    <t>Okapový chodník z kačírku tl 250 mm s udusáním</t>
  </si>
  <si>
    <t>-1253794363</t>
  </si>
  <si>
    <t>"sklad" (3,94*2+6,84)*0,25*0,5</t>
  </si>
  <si>
    <t>83</t>
  </si>
  <si>
    <t>637311131</t>
  </si>
  <si>
    <t>Okapový chodník z betonových záhonových obrubníků lože beton</t>
  </si>
  <si>
    <t>41701771</t>
  </si>
  <si>
    <t>"sklad" 3,94*2+6,84</t>
  </si>
  <si>
    <t>Ostatní konstrukce a práce, bourání</t>
  </si>
  <si>
    <t>84</t>
  </si>
  <si>
    <t>941 - R01</t>
  </si>
  <si>
    <t>Vypracování statického posudku lešení</t>
  </si>
  <si>
    <t>-1416409127</t>
  </si>
  <si>
    <t>85</t>
  </si>
  <si>
    <t>941 - R02</t>
  </si>
  <si>
    <t xml:space="preserve">Demontáž střešního souvrství </t>
  </si>
  <si>
    <t>-2092247796</t>
  </si>
  <si>
    <t>" po skladbu ST06" ST06</t>
  </si>
  <si>
    <t>86</t>
  </si>
  <si>
    <t>941 - R03</t>
  </si>
  <si>
    <t xml:space="preserve">Demontáž balkonového souvrství </t>
  </si>
  <si>
    <t>-779471420</t>
  </si>
  <si>
    <t>" po skladbu ST05" ST05</t>
  </si>
  <si>
    <t>87</t>
  </si>
  <si>
    <t>941111122</t>
  </si>
  <si>
    <t>Montáž lešení řadového trubkového lehkého s podlahami zatížení do 200 kg/m2 š do 1,2 m v do 25 m</t>
  </si>
  <si>
    <t>2135736082</t>
  </si>
  <si>
    <t>(14,7+12,36+1,68+1,8+23,31+0,45+16,41+1,8*2+25)*7,5</t>
  </si>
  <si>
    <t>88</t>
  </si>
  <si>
    <t>941111822</t>
  </si>
  <si>
    <t>Demontáž lešení řadového trubkového lehkého s podlahami zatížení do 200 kg/m2 š do 1,2 m v do 25 m</t>
  </si>
  <si>
    <t>-2044709056</t>
  </si>
  <si>
    <t>89</t>
  </si>
  <si>
    <t>941112222</t>
  </si>
  <si>
    <t>Příplatek k lešení řadovému trubkovému lehkému bez podlah š 1,2 m v 25m za první a ZKD den použití</t>
  </si>
  <si>
    <t>2071179572</t>
  </si>
  <si>
    <t>"90dní" LES*90</t>
  </si>
  <si>
    <t>90</t>
  </si>
  <si>
    <t>944411111</t>
  </si>
  <si>
    <t>Montáž záchytné sítě třídy A</t>
  </si>
  <si>
    <t>1291391406</t>
  </si>
  <si>
    <t>91</t>
  </si>
  <si>
    <t>944411811</t>
  </si>
  <si>
    <t>Demontáž záchytné sítě typu A</t>
  </si>
  <si>
    <t>-427566498</t>
  </si>
  <si>
    <t>92</t>
  </si>
  <si>
    <t>946 - R01</t>
  </si>
  <si>
    <t>Vnitřní lehké pojízdné lešení</t>
  </si>
  <si>
    <t>kpl</t>
  </si>
  <si>
    <t>1832330902</t>
  </si>
  <si>
    <t>93</t>
  </si>
  <si>
    <t>952901107</t>
  </si>
  <si>
    <t>Čištění budov omytí dvojitých nebo zdvojených oken nebo balkonových dveří plochy do 2,5m2</t>
  </si>
  <si>
    <t>767990968</t>
  </si>
  <si>
    <t>"2x umítí z obou stran" (13,271+71,46)*4</t>
  </si>
  <si>
    <t>94</t>
  </si>
  <si>
    <t>952902021</t>
  </si>
  <si>
    <t>Čištění budov zametení hladkých podlah</t>
  </si>
  <si>
    <t>928176466</t>
  </si>
  <si>
    <t>"celková plocha budovy" 709,40</t>
  </si>
  <si>
    <t>95</t>
  </si>
  <si>
    <t>952902031</t>
  </si>
  <si>
    <t>Čištění budov omytí hladkých podlah</t>
  </si>
  <si>
    <t>1103289184</t>
  </si>
  <si>
    <t>"celková plochu budovy - 2x" 709,4*2</t>
  </si>
  <si>
    <t>96</t>
  </si>
  <si>
    <t>962031133</t>
  </si>
  <si>
    <t>Bourání příček z cihel pálených na MVC tl do 150 mm</t>
  </si>
  <si>
    <t>-220765343</t>
  </si>
  <si>
    <t>"1.NP" 0,9*2,02</t>
  </si>
  <si>
    <t>97</t>
  </si>
  <si>
    <t>962032314</t>
  </si>
  <si>
    <t>Bourání pilířů cihelných z dutých nebo plných cihel pálených i nepálených na jakoukoli maltu</t>
  </si>
  <si>
    <t>837048757</t>
  </si>
  <si>
    <t>"2.NP - bourání pilířů a madla na balkoně" 11*0,5*0,5+21,4*0,25*0,5</t>
  </si>
  <si>
    <t>98</t>
  </si>
  <si>
    <t>968062245</t>
  </si>
  <si>
    <t>Vybourání dřevěných rámů oken jednoduchých včetně křídel pl do 2 m2</t>
  </si>
  <si>
    <t>1949033209</t>
  </si>
  <si>
    <t>"podkroví" 1,6*0,68*2</t>
  </si>
  <si>
    <t>99</t>
  </si>
  <si>
    <t>968062355</t>
  </si>
  <si>
    <t>Vybourání dřevěných rámů oken dvojitých včetně křídel pl do 2 m2</t>
  </si>
  <si>
    <t>1165020467</t>
  </si>
  <si>
    <t>"1.NP"0,72*1,65*3</t>
  </si>
  <si>
    <t>"2.NP" 0,5*1,2*3</t>
  </si>
  <si>
    <t>968062356</t>
  </si>
  <si>
    <t>Vybourání dřevěných rámů oken dvojitých včetně křídel pl do 4 m2</t>
  </si>
  <si>
    <t>2000399010</t>
  </si>
  <si>
    <t>"1.NP" 1,15*1,86*7+1,82*1,86+1,82*1,85+1,86*1,13+1,82*1,85+1,83*1,86</t>
  </si>
  <si>
    <t>"2.NP" 1,82*1,55*3+1,8*1,55+1,8*1,8+1,64*1,56+1,83*1,55</t>
  </si>
  <si>
    <t>"podkroví" 1,8*1,8</t>
  </si>
  <si>
    <t>101</t>
  </si>
  <si>
    <t>968062357</t>
  </si>
  <si>
    <t>Vybourání dřevěných rámů oken dvojitých včetně křídel pl přes 4 m2</t>
  </si>
  <si>
    <t>-365281791</t>
  </si>
  <si>
    <t>"2.NP" (0,56*2+0,7)*2,5*2</t>
  </si>
  <si>
    <t>102</t>
  </si>
  <si>
    <t>968062455</t>
  </si>
  <si>
    <t>Vybourání dřevěných dveřních zárubní pl do 2 m2</t>
  </si>
  <si>
    <t>-1284617524</t>
  </si>
  <si>
    <t>"1.NP" 1,16*2,2+0,8*1,97</t>
  </si>
  <si>
    <t>103</t>
  </si>
  <si>
    <t>968062456</t>
  </si>
  <si>
    <t>Vybourání dřevěných dveřních zárubní pl přes 2 m2</t>
  </si>
  <si>
    <t>-606777335</t>
  </si>
  <si>
    <t>"1.NP" 1,66*2,86</t>
  </si>
  <si>
    <t>104</t>
  </si>
  <si>
    <t>968072245</t>
  </si>
  <si>
    <t>Vybourání kovových rámů oken jednoduchých včetně křídel pl do 2 m2</t>
  </si>
  <si>
    <t>-968256551</t>
  </si>
  <si>
    <t>"1.NP" 0,8*1,43*2</t>
  </si>
  <si>
    <t>105</t>
  </si>
  <si>
    <t>968072559</t>
  </si>
  <si>
    <t>Vybourání kovových vrat pl přes 5 m2</t>
  </si>
  <si>
    <t>388814899</t>
  </si>
  <si>
    <t>"1.NP" 2,5*2,5</t>
  </si>
  <si>
    <t>106</t>
  </si>
  <si>
    <t>985131111</t>
  </si>
  <si>
    <t>Očištění ploch stěn, rubu kleneb a podlah tlakovou vodou</t>
  </si>
  <si>
    <t>376929124</t>
  </si>
  <si>
    <t>107</t>
  </si>
  <si>
    <t>98513RP01</t>
  </si>
  <si>
    <t>P01 Demontáž stávající podlahové krytiny PVC, po provedení dveří bude podlaha vyrovnána betonovou mazaninou, přebroušena, očištěna a bude provedena nová nášlapná vrstva</t>
  </si>
  <si>
    <t>-1496497637</t>
  </si>
  <si>
    <t>108</t>
  </si>
  <si>
    <t>98513RP02</t>
  </si>
  <si>
    <t>P02 Sloupek branky oplocení. Před provedením ETICS bude demontován, posunut na novou pozici. Konstrukce bude obroušena, očištěna, odmaštěna a natřeba novým kdycím nátěrem</t>
  </si>
  <si>
    <t>1073513423</t>
  </si>
  <si>
    <t>109</t>
  </si>
  <si>
    <t>98513RP03</t>
  </si>
  <si>
    <t>P03 Před provedením ETICS bude pole oplocení demontováno, oplocení bude zakráceno, sloupek oplocení bude posunut na novou pozici . Konstrukce bude obroušena, očištěna, odmaštěna a natřena novým krycím nástěm</t>
  </si>
  <si>
    <t>-1913766658</t>
  </si>
  <si>
    <t>110</t>
  </si>
  <si>
    <t>98513RP04</t>
  </si>
  <si>
    <t>P04 Sloupek oplocení bude demontovám</t>
  </si>
  <si>
    <t>-119045483</t>
  </si>
  <si>
    <t>111</t>
  </si>
  <si>
    <t>98513RP05</t>
  </si>
  <si>
    <t>P05 Potrubí vodovodu bude prodlouženo přes nové zateplení ETICS, bude osazen nový uzavírací kohout s přpojením na hadici</t>
  </si>
  <si>
    <t>-72187597</t>
  </si>
  <si>
    <t>112</t>
  </si>
  <si>
    <t>98513RP06</t>
  </si>
  <si>
    <t>P06 Hromosvod od okapové hrany dočasně domontovat. Po provedení ETICS znovu osadit nové vedení do PZ uchýtek po 1500mm. V průběhu stavby musí být vždy alespoň jeden svod funkční.</t>
  </si>
  <si>
    <t>1769638935</t>
  </si>
  <si>
    <t>113</t>
  </si>
  <si>
    <t>98513RP07</t>
  </si>
  <si>
    <t xml:space="preserve">P07 Krabička elektro - demontovat, zazdít, znovu neosazovat. </t>
  </si>
  <si>
    <t>1611721343</t>
  </si>
  <si>
    <t>114</t>
  </si>
  <si>
    <t>98513RP08</t>
  </si>
  <si>
    <t xml:space="preserve">P08 Gaiger - při zateplování zdiva a po posunu svodného potrubí osadit nový gaiger na novou pozici </t>
  </si>
  <si>
    <t>-1608851909</t>
  </si>
  <si>
    <t>115</t>
  </si>
  <si>
    <t>98513RP09</t>
  </si>
  <si>
    <t xml:space="preserve">P09 Stávající konzola slaboproudé přípojky bude demontována, bude osazena nová prodloužení konzola procházející zateplovacím systémem. Kabelové vedení bude prodlouženo a  překotveno na novou pozici</t>
  </si>
  <si>
    <t>-817164978</t>
  </si>
  <si>
    <t>116</t>
  </si>
  <si>
    <t>98513RP10</t>
  </si>
  <si>
    <t>P10 Stávající datové kabely vedené na fasádě budou zakryty zateplovacím systémem</t>
  </si>
  <si>
    <t>-288699885</t>
  </si>
  <si>
    <t>117</t>
  </si>
  <si>
    <t>98513RP11</t>
  </si>
  <si>
    <t>P11 Státní znak ČR, dočasně domontovat, po provedení ETICS znovu osadit</t>
  </si>
  <si>
    <t>-1070831919</t>
  </si>
  <si>
    <t>118</t>
  </si>
  <si>
    <t>98513RP12</t>
  </si>
  <si>
    <t>P12 Informační cedule ZÁKLADNÍ ŠKOLA. Dočasně demontovat, po provedení ETICS znovu osadit</t>
  </si>
  <si>
    <t>-259631865</t>
  </si>
  <si>
    <t>119</t>
  </si>
  <si>
    <t>98513RP13</t>
  </si>
  <si>
    <t>P13 Informační cedule. Dočasně domontovat, po provedení ETICS znovu osadit</t>
  </si>
  <si>
    <t>-396348303</t>
  </si>
  <si>
    <t>120</t>
  </si>
  <si>
    <t>98513RP14</t>
  </si>
  <si>
    <t>P14 Po provedení ETICS bude osazena nová poštovní schránka</t>
  </si>
  <si>
    <t>-1711364914</t>
  </si>
  <si>
    <t>121</t>
  </si>
  <si>
    <t>98513RP15</t>
  </si>
  <si>
    <t>P15 Po provedení ETICS bude osazeno nové zvonkové tablo s videovrátným, ktere bude napojeno na stávající rozvody</t>
  </si>
  <si>
    <t>1179586718</t>
  </si>
  <si>
    <t>122</t>
  </si>
  <si>
    <t>98513RP16</t>
  </si>
  <si>
    <t>P16 Stávající elektroskříň. Bude prověřena funkčnost. V případě funkčnosti bude osazeno novými zateplenými dvířky</t>
  </si>
  <si>
    <t>-1680876227</t>
  </si>
  <si>
    <t>123</t>
  </si>
  <si>
    <t>98513RP19</t>
  </si>
  <si>
    <t>P19 Stávající informační cedule názvu ulice bude demontována. Po provedení ETICS bude osazena nová informační cendule</t>
  </si>
  <si>
    <t>1397663312</t>
  </si>
  <si>
    <t>124</t>
  </si>
  <si>
    <t>98513RP20</t>
  </si>
  <si>
    <t>P20 Informační cedule číslo popisné. Dočasně domontovat, po provedení ETICS znovu osadit</t>
  </si>
  <si>
    <t>-1515400060</t>
  </si>
  <si>
    <t>125</t>
  </si>
  <si>
    <t>98513RP21</t>
  </si>
  <si>
    <t>P21 Ocelová nástěnná konzole nadzemní přípojky NN. Stávající kabelové vedení nutno posunout, překotvit na novou pozici. Nutná koordinace se správcem sítě.</t>
  </si>
  <si>
    <t>1037420277</t>
  </si>
  <si>
    <t>126</t>
  </si>
  <si>
    <t>98513RP22</t>
  </si>
  <si>
    <t>P22 Zabezpečovací zařízení. Dočasně demontovat, po provedení ETICS znovu osadit.</t>
  </si>
  <si>
    <t>-30372314</t>
  </si>
  <si>
    <t>127</t>
  </si>
  <si>
    <t>98513RP23</t>
  </si>
  <si>
    <t>P23 Světlo venkovní stropní demontovat. Po provedení ETICS osadit nové stropní svítidlo</t>
  </si>
  <si>
    <t>ku</t>
  </si>
  <si>
    <t>1976643580</t>
  </si>
  <si>
    <t>128</t>
  </si>
  <si>
    <t>98513RP24</t>
  </si>
  <si>
    <t>P24 Kamerový systém. Dočasně demontovat, po provedení ETICS znovu osadit.</t>
  </si>
  <si>
    <t>240249458</t>
  </si>
  <si>
    <t>129</t>
  </si>
  <si>
    <t>98513RP25</t>
  </si>
  <si>
    <t>P25 Porucha stávající omítky, zapravení jádrovou omítkou cca 20% plochy fasády</t>
  </si>
  <si>
    <t>477254701</t>
  </si>
  <si>
    <t>130</t>
  </si>
  <si>
    <t>98513RP26</t>
  </si>
  <si>
    <t>P26 Mřížka ventilace. Demontovat, potrubí odvětrání prodloužit, po provedení ETICS osadit novou ventilační mřížku</t>
  </si>
  <si>
    <t>2106168263</t>
  </si>
  <si>
    <t>131</t>
  </si>
  <si>
    <t>98513RP27</t>
  </si>
  <si>
    <t>P27 Nástěnný držák vlaky. Demontovat, po provedení ETICS osadit nový držák</t>
  </si>
  <si>
    <t>-1780959979</t>
  </si>
  <si>
    <t>997</t>
  </si>
  <si>
    <t>Přesun sutě</t>
  </si>
  <si>
    <t>132</t>
  </si>
  <si>
    <t>997006512</t>
  </si>
  <si>
    <t>Vodorovné doprava suti s naložením a složením na skládku do 1 km</t>
  </si>
  <si>
    <t>340615166</t>
  </si>
  <si>
    <t>133</t>
  </si>
  <si>
    <t>997006519</t>
  </si>
  <si>
    <t>Příplatek k vodorovnému přemístění suti na skládku ZKD 1 km přes 1 km</t>
  </si>
  <si>
    <t>1236032891</t>
  </si>
  <si>
    <t>"odvoz do 15 km" 41,712*15</t>
  </si>
  <si>
    <t>134</t>
  </si>
  <si>
    <t>997221611</t>
  </si>
  <si>
    <t>Nakládání suti na dopravní prostředky pro vodorovnou dopravu</t>
  </si>
  <si>
    <t>-1288400898</t>
  </si>
  <si>
    <t>135</t>
  </si>
  <si>
    <t>997013801</t>
  </si>
  <si>
    <t>Poplatek za uložení na skládce (skládkovné) stavebního odpadu betonového kód odpadu 170 101</t>
  </si>
  <si>
    <t>1950331210</t>
  </si>
  <si>
    <t>136</t>
  </si>
  <si>
    <t>997013803</t>
  </si>
  <si>
    <t>Poplatek za uložení na skládce (skládkovné) stavebního odpadu cihelného kód odpadu 170 102</t>
  </si>
  <si>
    <t>2130678251</t>
  </si>
  <si>
    <t>137</t>
  </si>
  <si>
    <t>997013804</t>
  </si>
  <si>
    <t>Poplatek za uložení na skládce (skládkovné) stavebního odpadu ze skla kód odpadu 170 202</t>
  </si>
  <si>
    <t>-1584806681</t>
  </si>
  <si>
    <t>138</t>
  </si>
  <si>
    <t>997013811</t>
  </si>
  <si>
    <t>Poplatek za uložení na skládce (skládkovné) stavebního odpadu dřevěného kód odpadu 170 201</t>
  </si>
  <si>
    <t>-1313976151</t>
  </si>
  <si>
    <t>139</t>
  </si>
  <si>
    <t>997013813</t>
  </si>
  <si>
    <t>Poplatek za uložení na skládce (skládkovné) stavebního odpadu z plastických hmot kód odpadu 170 203</t>
  </si>
  <si>
    <t>331298649</t>
  </si>
  <si>
    <t>140</t>
  </si>
  <si>
    <t>997013814</t>
  </si>
  <si>
    <t>Poplatek za uložení na skládce (skládkovné) stavebního odpadu izolací kód odpadu 170 604</t>
  </si>
  <si>
    <t>-870328906</t>
  </si>
  <si>
    <t>141</t>
  </si>
  <si>
    <t>997013831</t>
  </si>
  <si>
    <t>Poplatek za uložení na skládce (skládkovné) stavebního odpadu směsného kód odpadu 170 904</t>
  </si>
  <si>
    <t>-1409369506</t>
  </si>
  <si>
    <t>142</t>
  </si>
  <si>
    <t>997013841</t>
  </si>
  <si>
    <t>Poplatek za uložení na skládce (skládkovné) odpadu po otryskávání kód odpadu 120 117</t>
  </si>
  <si>
    <t>454150406</t>
  </si>
  <si>
    <t>143</t>
  </si>
  <si>
    <t>997013R01</t>
  </si>
  <si>
    <t>Vyklizení půdního prostoru</t>
  </si>
  <si>
    <t>-1914993218</t>
  </si>
  <si>
    <t>"dle instrukce investora buď na skládku nebo pro opětovné navrácení zpět" 1</t>
  </si>
  <si>
    <t>998</t>
  </si>
  <si>
    <t>Přesun hmot</t>
  </si>
  <si>
    <t>144</t>
  </si>
  <si>
    <t>998011002</t>
  </si>
  <si>
    <t>Přesun hmot pro budovy zděné v do 12 m</t>
  </si>
  <si>
    <t>583239727</t>
  </si>
  <si>
    <t>PSV</t>
  </si>
  <si>
    <t>Práce a dodávky PSV</t>
  </si>
  <si>
    <t>711</t>
  </si>
  <si>
    <t>Izolace proti vodě, vlhkosti a plynům</t>
  </si>
  <si>
    <t>145</t>
  </si>
  <si>
    <t>711161112</t>
  </si>
  <si>
    <t>Izolace proti zemní vlhkosti nopovou fólií vodorovná, nopek v 8,0 mm, tl do 0,6 mm</t>
  </si>
  <si>
    <t>-1440960950</t>
  </si>
  <si>
    <t>"sklad" (3,94*2+6,84)*0,8</t>
  </si>
  <si>
    <t>146</t>
  </si>
  <si>
    <t>711161383</t>
  </si>
  <si>
    <t>Izolace proti zemní vlhkosti nopovou fólií ukončení horní lištou</t>
  </si>
  <si>
    <t>1518234809</t>
  </si>
  <si>
    <t>147</t>
  </si>
  <si>
    <t>711161385</t>
  </si>
  <si>
    <t>Izolace proti zemní vlhkosti nopovou fólií připevnění koutové tvarovky</t>
  </si>
  <si>
    <t>-527710342</t>
  </si>
  <si>
    <t>148</t>
  </si>
  <si>
    <t>711161386</t>
  </si>
  <si>
    <t>Izolace proti zemní vlhkosti nopovou fólií připevnění rohové tvarovky</t>
  </si>
  <si>
    <t>-1929598001</t>
  </si>
  <si>
    <t>149</t>
  </si>
  <si>
    <t>919726123</t>
  </si>
  <si>
    <t>Geotextilie pro ochranu, separaci a filtraci netkaná měrná hmotnost do 500 g/m2</t>
  </si>
  <si>
    <t>1010789608</t>
  </si>
  <si>
    <t>150</t>
  </si>
  <si>
    <t>998711102</t>
  </si>
  <si>
    <t>Přesun hmot tonážní pro izolace proti vodě, vlhkosti a plynům v objektech výšky do 12 m</t>
  </si>
  <si>
    <t>-145574121</t>
  </si>
  <si>
    <t>712</t>
  </si>
  <si>
    <t>Povlakové krytiny</t>
  </si>
  <si>
    <t>151</t>
  </si>
  <si>
    <t>712341659</t>
  </si>
  <si>
    <t>Provedení povlakové krytiny střech do 10° pásy NAIP přitavením bodově</t>
  </si>
  <si>
    <t>-765988852</t>
  </si>
  <si>
    <t>"skladba ST06, I. vrtsva" 7,2*0,5</t>
  </si>
  <si>
    <t>"skladba ST06, II.vrstva"3,6</t>
  </si>
  <si>
    <t>"skladba ST05, I. vrstva" 18,5*1,8</t>
  </si>
  <si>
    <t>"skladba ST05, II. vrstva" 33,3</t>
  </si>
  <si>
    <t>"skladba ST03" 11,52</t>
  </si>
  <si>
    <t>"skladba ST02" 8,79*0,9+3,1*0,9+2,75*0,9+2,99*0,9</t>
  </si>
  <si>
    <t>"skladba ST01" 108,22+73,24-15,867+60</t>
  </si>
  <si>
    <t>152</t>
  </si>
  <si>
    <t>62853004</t>
  </si>
  <si>
    <t>pás asfaltový natavitelný modifikovaný SBS tl 4,0mm s vložkou ze skleněné tkaniny a spalitelnou PE fólií nebo jemnozrnný minerálním posypem na horním povrchu</t>
  </si>
  <si>
    <t>-1746622717</t>
  </si>
  <si>
    <t>ST01*1,1</t>
  </si>
  <si>
    <t>ST02*1,1</t>
  </si>
  <si>
    <t>ST03*1,1</t>
  </si>
  <si>
    <t>ST05*1,1</t>
  </si>
  <si>
    <t>ST06*1,1</t>
  </si>
  <si>
    <t>318,868*1,15 'Přepočtené koeficientem množství</t>
  </si>
  <si>
    <t>153</t>
  </si>
  <si>
    <t>62866281</t>
  </si>
  <si>
    <t>pás asfaltový samolepicí modifikovaný SBS tl 3mm s vložkou ze skleněné tkaniny se spalitelnou fólií nebo jemnozrnným minerálním posypem nebo textilií na horním povrchu</t>
  </si>
  <si>
    <t>-925579185</t>
  </si>
  <si>
    <t>154</t>
  </si>
  <si>
    <t>62853001</t>
  </si>
  <si>
    <t>pás asfaltový samolepicí modifikovaný SBS tl 4mm s vložkou ze skleněné tkaniny se spalitelnou fólií nebo jemnozrnný minerálním posypem nebo textilií na horním povrchu</t>
  </si>
  <si>
    <t>-1234386553</t>
  </si>
  <si>
    <t>155</t>
  </si>
  <si>
    <t>712771241</t>
  </si>
  <si>
    <t>Provedení drenážní vrstvy vegetační střechy ze smyčkových rohoží sklon do 5°</t>
  </si>
  <si>
    <t>-601137546</t>
  </si>
  <si>
    <t>156</t>
  </si>
  <si>
    <t>69334100</t>
  </si>
  <si>
    <t>rohož ochranná PP/PES vegetačních střech 600g/m2 tl 4mm</t>
  </si>
  <si>
    <t>659212082</t>
  </si>
  <si>
    <t>157</t>
  </si>
  <si>
    <t>998712102</t>
  </si>
  <si>
    <t>Přesun hmot tonážní tonážní pro krytiny povlakové v objektech v do 12 m</t>
  </si>
  <si>
    <t>-29141925</t>
  </si>
  <si>
    <t>713</t>
  </si>
  <si>
    <t>Izolace tepelné</t>
  </si>
  <si>
    <t>158</t>
  </si>
  <si>
    <t>713111124</t>
  </si>
  <si>
    <t>Montáž izolace tepelné spodem stropů nastřelením rohoží, pásů, dílců, desek</t>
  </si>
  <si>
    <t>812207326</t>
  </si>
  <si>
    <t>"sklad" 19,6*2</t>
  </si>
  <si>
    <t>159</t>
  </si>
  <si>
    <t>63152102</t>
  </si>
  <si>
    <t>pás tepelně izolační univerzální λ=0,033-0,033-0,035 tl 140mm</t>
  </si>
  <si>
    <t>-1891513736</t>
  </si>
  <si>
    <t>19,6*1,1</t>
  </si>
  <si>
    <t>21,56*1,02 'Přepočtené koeficientem množství</t>
  </si>
  <si>
    <t>160</t>
  </si>
  <si>
    <t>63152104</t>
  </si>
  <si>
    <t>pás tepelně izolační univerzální λ=0,033-0,033-0,035 tl 160mm</t>
  </si>
  <si>
    <t>113968094</t>
  </si>
  <si>
    <t>161</t>
  </si>
  <si>
    <t>713111126</t>
  </si>
  <si>
    <t>Montáž izolace tepelné spodem stropů lepením bodově rohoží, pásů, dílců, desek</t>
  </si>
  <si>
    <t>1620390829</t>
  </si>
  <si>
    <t>162</t>
  </si>
  <si>
    <t>28375924</t>
  </si>
  <si>
    <t>deska EPS 200 pro trvalé zatížení v tlaku (max. 3600 kg/m2) tl 80mm</t>
  </si>
  <si>
    <t>-145692913</t>
  </si>
  <si>
    <t>3,96*1,02 'Přepočtené koeficientem množství</t>
  </si>
  <si>
    <t>163</t>
  </si>
  <si>
    <t>28375963</t>
  </si>
  <si>
    <t>deska EPS 200 pro trvalé zatížení v tlaku (max. 3600 kg/m2) tl 200mm</t>
  </si>
  <si>
    <t>1183252768</t>
  </si>
  <si>
    <t>164</t>
  </si>
  <si>
    <t>713111136</t>
  </si>
  <si>
    <t>Montáž izolace tepelné stropů volně kladenými rohožemi, pásy, dílci, deskami mezi trámy</t>
  </si>
  <si>
    <t>-1064552811</t>
  </si>
  <si>
    <t>"dvě vrstvy" (ST01+ST02+ST03)*2</t>
  </si>
  <si>
    <t>165</t>
  </si>
  <si>
    <t>63148107</t>
  </si>
  <si>
    <t>deska tepelně izolační minerální univerzální λ=0,038-0,039 tl 160mm</t>
  </si>
  <si>
    <t>907556656</t>
  </si>
  <si>
    <t>273,035906788151*1,05 'Přepočtené koeficientem množství</t>
  </si>
  <si>
    <t>166</t>
  </si>
  <si>
    <t>283R01</t>
  </si>
  <si>
    <t>deska izolační s oboustranným rounem s rastrem PIR 1250 x 625 x 180mm</t>
  </si>
  <si>
    <t>-381716456</t>
  </si>
  <si>
    <t>167</t>
  </si>
  <si>
    <t>63148106</t>
  </si>
  <si>
    <t>deska tepelně izolační minerální univerzální λ=0,038-0,039 tl 140mm</t>
  </si>
  <si>
    <t>-692038345</t>
  </si>
  <si>
    <t>168</t>
  </si>
  <si>
    <t>713122125</t>
  </si>
  <si>
    <t>Nosný rošt z EPS trámců pro pochozí půdy tl 300 mm</t>
  </si>
  <si>
    <t>-491995441</t>
  </si>
  <si>
    <t>169</t>
  </si>
  <si>
    <t>713122141</t>
  </si>
  <si>
    <t>Dřevěná prka lepená na rošt z EPS trámců</t>
  </si>
  <si>
    <t>428885195</t>
  </si>
  <si>
    <t>170</t>
  </si>
  <si>
    <t>713122151</t>
  </si>
  <si>
    <t>Příplatek k ceně za zbroušení roštu z EPS trámců k vyrovnání nerovnosti povrchu</t>
  </si>
  <si>
    <t>640379334</t>
  </si>
  <si>
    <t>8,79+3,1+2,75+2,99</t>
  </si>
  <si>
    <t>171</t>
  </si>
  <si>
    <t>713141335</t>
  </si>
  <si>
    <t>Montáž izolace tepelné střech plochých lepené za studena bodově, spádová vrstva</t>
  </si>
  <si>
    <t>2057742378</t>
  </si>
  <si>
    <t>172</t>
  </si>
  <si>
    <t>28376R01</t>
  </si>
  <si>
    <t>klín izolační z pěnového polystyrenu EPS 150 spádový</t>
  </si>
  <si>
    <t>1740497247</t>
  </si>
  <si>
    <t>173</t>
  </si>
  <si>
    <t>713191132</t>
  </si>
  <si>
    <t>Montáž izolace tepelné podlah, stropů vrchem nebo střech překrytí separační fólií z PE</t>
  </si>
  <si>
    <t>-2137140401</t>
  </si>
  <si>
    <t>174</t>
  </si>
  <si>
    <t>28323001</t>
  </si>
  <si>
    <t>rohož separační drenážní kontaktně kapilární PE tl 4mm dl 10m</t>
  </si>
  <si>
    <t>1094833001</t>
  </si>
  <si>
    <t>36,63*1,1 'Přepočtené koeficientem množství</t>
  </si>
  <si>
    <t>175</t>
  </si>
  <si>
    <t>713191133</t>
  </si>
  <si>
    <t>Montáž izolace tepelné podlah, stropů vrchem nebo střech překrytí fólií s přelepeným spojem</t>
  </si>
  <si>
    <t>656271687</t>
  </si>
  <si>
    <t>ST01+ST03</t>
  </si>
  <si>
    <t>176</t>
  </si>
  <si>
    <t>28329034</t>
  </si>
  <si>
    <t>fólie kontaktní (pouze na TI) difuzně propustná pro doplňkovou hydroizolační vrstvu, třívrstvá mikroporézní PP 115-121g/m2 s integrovanou samolepící páskou</t>
  </si>
  <si>
    <t>-304909155</t>
  </si>
  <si>
    <t>260,823898369967*1,1 'Přepočtené koeficientem množství</t>
  </si>
  <si>
    <t>177</t>
  </si>
  <si>
    <t>713191R01</t>
  </si>
  <si>
    <t>Příplatek za ztížené podmínky podkládky izolace</t>
  </si>
  <si>
    <t>-614732115</t>
  </si>
  <si>
    <t>178</t>
  </si>
  <si>
    <t>998713102</t>
  </si>
  <si>
    <t>Přesun hmot tonážní pro izolace tepelné v objektech v do 12 m</t>
  </si>
  <si>
    <t>-267263795</t>
  </si>
  <si>
    <t>762</t>
  </si>
  <si>
    <t>Konstrukce tesařské</t>
  </si>
  <si>
    <t>179</t>
  </si>
  <si>
    <t>762421017</t>
  </si>
  <si>
    <t>Obložení stropu z desek OSB tl 25 mm na sraz šroubovaných</t>
  </si>
  <si>
    <t>924253961</t>
  </si>
  <si>
    <t>180</t>
  </si>
  <si>
    <t>762511284</t>
  </si>
  <si>
    <t>Podlahové kce podkladové dvouvrstvé z desek OSB tl 2x15 mm broušených na pero a drážku lepených</t>
  </si>
  <si>
    <t>-2135907542</t>
  </si>
  <si>
    <t>181</t>
  </si>
  <si>
    <t>998762102</t>
  </si>
  <si>
    <t>Přesun hmot tonážní pro kce tesařské v objektech v do 12 m</t>
  </si>
  <si>
    <t>-400272384</t>
  </si>
  <si>
    <t>763</t>
  </si>
  <si>
    <t>Konstrukce suché výstavby</t>
  </si>
  <si>
    <t>182</t>
  </si>
  <si>
    <t>763131511</t>
  </si>
  <si>
    <t>SDK podhled deska 1xA 12,5 bez TI jednovrstvá spodní kce profil CD+UD</t>
  </si>
  <si>
    <t>919878455</t>
  </si>
  <si>
    <t>"skladba ST04" 17,98+18,04+5,37*2</t>
  </si>
  <si>
    <t>183</t>
  </si>
  <si>
    <t>763131751</t>
  </si>
  <si>
    <t>Montáž parotěsné zábrany do SDK podhledu</t>
  </si>
  <si>
    <t>-1678179346</t>
  </si>
  <si>
    <t>184</t>
  </si>
  <si>
    <t>28329028</t>
  </si>
  <si>
    <t>fólie PE vyztužená Al vrstvou pro parotěsnou vrstvu 150 g/m2 s integrovanou lepící páskou</t>
  </si>
  <si>
    <t>-2064814310</t>
  </si>
  <si>
    <t>ST04*1,1</t>
  </si>
  <si>
    <t>51,436*1,1 'Přepočtené koeficientem množství</t>
  </si>
  <si>
    <t>763131752</t>
  </si>
  <si>
    <t>Montáž jedné vrstvy tepelné izolace do SDK podhledu</t>
  </si>
  <si>
    <t>1649834966</t>
  </si>
  <si>
    <t>186</t>
  </si>
  <si>
    <t>63150792</t>
  </si>
  <si>
    <t>pás tepelně izolační pro všechny druhy nezatížených izolací λ=0,038-0,039 tl 180mm</t>
  </si>
  <si>
    <t>143148012</t>
  </si>
  <si>
    <t>51,436*1,02 'Přepočtené koeficientem množství</t>
  </si>
  <si>
    <t>187</t>
  </si>
  <si>
    <t>763131772</t>
  </si>
  <si>
    <t>Příplatek k SDK podhledu za rovinnost kvality Q4</t>
  </si>
  <si>
    <t>-724641391</t>
  </si>
  <si>
    <t>188</t>
  </si>
  <si>
    <t>763331205</t>
  </si>
  <si>
    <t>Cementovláknitý podhled desky 2x12,5 dvouvrstvá spodní kce profil CD+UD bez TI</t>
  </si>
  <si>
    <t>-1990767011</t>
  </si>
  <si>
    <t>"sklad" 19,6</t>
  </si>
  <si>
    <t>189</t>
  </si>
  <si>
    <t>998763302</t>
  </si>
  <si>
    <t>Přesun hmot tonážní pro sádrokartonové konstrukce v objektech v do 12 m</t>
  </si>
  <si>
    <t>852352695</t>
  </si>
  <si>
    <t>764</t>
  </si>
  <si>
    <t>Konstrukce klempířské</t>
  </si>
  <si>
    <t>190</t>
  </si>
  <si>
    <t>764002841</t>
  </si>
  <si>
    <t>Demontáž oplechování horních ploch zdí a nadezdívek do suti</t>
  </si>
  <si>
    <t>301697197</t>
  </si>
  <si>
    <t>"2.NP - balkon" 24</t>
  </si>
  <si>
    <t>191</t>
  </si>
  <si>
    <t>764002851</t>
  </si>
  <si>
    <t>Demontáž oplechování parapetů do suti</t>
  </si>
  <si>
    <t>1416973017</t>
  </si>
  <si>
    <t>6,138+26,675+7,678+15,774+5</t>
  </si>
  <si>
    <t>192</t>
  </si>
  <si>
    <t>764002861</t>
  </si>
  <si>
    <t>Demontáž oplechování říms a ozdobných prvků do suti</t>
  </si>
  <si>
    <t>-7674827</t>
  </si>
  <si>
    <t>193</t>
  </si>
  <si>
    <t>764004861</t>
  </si>
  <si>
    <t>Demontáž svodu do suti</t>
  </si>
  <si>
    <t>1360015677</t>
  </si>
  <si>
    <t>194</t>
  </si>
  <si>
    <t>764111641</t>
  </si>
  <si>
    <t>Krytina střechy rovné drážkováním ze svitků z Pz plechu s povrchovou úpravou do rš 670 mm sklonu do 30°</t>
  </si>
  <si>
    <t>-2001082517</t>
  </si>
  <si>
    <t>"K20 - včetně kotvení, lišt, okap. plechu" 7,2*0,6*1,15</t>
  </si>
  <si>
    <t>195</t>
  </si>
  <si>
    <t>764212666</t>
  </si>
  <si>
    <t>Oplechování rovné okapové hrany z Pz s povrchovou úpravou rš 500 mm</t>
  </si>
  <si>
    <t>1028875535</t>
  </si>
  <si>
    <t>"K18 - včetně kotvení" 24</t>
  </si>
  <si>
    <t>196</t>
  </si>
  <si>
    <t>764216604</t>
  </si>
  <si>
    <t>Oplechování rovných parapetů mechanicky kotvené z Pz s povrchovou úpravou rš 380 mm</t>
  </si>
  <si>
    <t>-2101642046</t>
  </si>
  <si>
    <t>"K05" 0,8*2</t>
  </si>
  <si>
    <t>197</t>
  </si>
  <si>
    <t>764216R01</t>
  </si>
  <si>
    <t>Oplechování rovných parapetů mechanicky kotvené z Pz s povrchovou úpravou rš 440 mm</t>
  </si>
  <si>
    <t>244647831</t>
  </si>
  <si>
    <t>"K01" 1,15*7</t>
  </si>
  <si>
    <t>"K02" 1,82*4</t>
  </si>
  <si>
    <t>"K03"0,72*3</t>
  </si>
  <si>
    <t>"K09"0,5*3</t>
  </si>
  <si>
    <t>"K10"1,64*1</t>
  </si>
  <si>
    <t>"k04"3*1,86</t>
  </si>
  <si>
    <t>198</t>
  </si>
  <si>
    <t>764216605</t>
  </si>
  <si>
    <t>Oplechování rovných parapetů mechanicky kotvené z Pz s povrchovou úpravou rš 400 mm</t>
  </si>
  <si>
    <t>-1203206767</t>
  </si>
  <si>
    <t>"k11" 1,6*2"</t>
  </si>
  <si>
    <t>199</t>
  </si>
  <si>
    <t>764216606</t>
  </si>
  <si>
    <t>Oplechování rovných parapetů mechanicky kotvené z Pz s povrchovou úpravou rš 500 mm</t>
  </si>
  <si>
    <t>-809877442</t>
  </si>
  <si>
    <t>"K06" 1,82*5</t>
  </si>
  <si>
    <t>"K07" 0,6*4</t>
  </si>
  <si>
    <t>"K08" 0,62*2</t>
  </si>
  <si>
    <t>200</t>
  </si>
  <si>
    <t>764311614</t>
  </si>
  <si>
    <t>Lemování rovných zdí střech s krytinou skládanou z Pz s povrchovou úpravou rš 350 mm</t>
  </si>
  <si>
    <t>575809008</t>
  </si>
  <si>
    <t>"K19" 15</t>
  </si>
  <si>
    <t>201</t>
  </si>
  <si>
    <t>764518623</t>
  </si>
  <si>
    <t>Svody kruhové včetně objímek, kolen, odskoků z Pz s povrchovou úpravou průměru 120 mm</t>
  </si>
  <si>
    <t>667008793</t>
  </si>
  <si>
    <t>"K12 - včetně kotvění a dopojení na stávající žlab" 61</t>
  </si>
  <si>
    <t>202</t>
  </si>
  <si>
    <t>764518R01</t>
  </si>
  <si>
    <t>Zástrčný systémový žlab - lakovaný hliník</t>
  </si>
  <si>
    <t>-1673232181</t>
  </si>
  <si>
    <t>"K13 - kompletní sestava žlabu, dle výpisu PD" 7,3</t>
  </si>
  <si>
    <t>203</t>
  </si>
  <si>
    <t>764518R02</t>
  </si>
  <si>
    <t>1474221470</t>
  </si>
  <si>
    <t>"K14 - kompletní sestava žlabu, dle výpisu PD" 21,8</t>
  </si>
  <si>
    <t>204</t>
  </si>
  <si>
    <t>764528421</t>
  </si>
  <si>
    <t>Svody kruhové včetně objímek, kolen, odskoků z Al plechu průměru 80 mm</t>
  </si>
  <si>
    <t>-759437376</t>
  </si>
  <si>
    <t>"K15" 5</t>
  </si>
  <si>
    <t>205</t>
  </si>
  <si>
    <t>764528R01</t>
  </si>
  <si>
    <t xml:space="preserve">Ukončovací profil pro balkony a terasy  - keramická dlažba</t>
  </si>
  <si>
    <t>1084667961</t>
  </si>
  <si>
    <t>"K16" 21,8</t>
  </si>
  <si>
    <t>206</t>
  </si>
  <si>
    <t>764528R02</t>
  </si>
  <si>
    <t xml:space="preserve">Ukončovací profil pro balkony a terasy  - spádový potěr</t>
  </si>
  <si>
    <t>-501552707</t>
  </si>
  <si>
    <t>"K17" 21,8</t>
  </si>
  <si>
    <t>207</t>
  </si>
  <si>
    <t>998764102</t>
  </si>
  <si>
    <t>Přesun hmot tonážní pro konstrukce klempířské v objektech v do 12 m</t>
  </si>
  <si>
    <t>1678998662</t>
  </si>
  <si>
    <t>766</t>
  </si>
  <si>
    <t>Konstrukce truhlářské</t>
  </si>
  <si>
    <t>208</t>
  </si>
  <si>
    <t>766441R01</t>
  </si>
  <si>
    <t xml:space="preserve">Demontáž parapetních desek dřevěných nebo plastových </t>
  </si>
  <si>
    <t>-775701814</t>
  </si>
  <si>
    <t>209</t>
  </si>
  <si>
    <t>766622R01</t>
  </si>
  <si>
    <t>Montáž plastových oken otvíravých do zdiva</t>
  </si>
  <si>
    <t>504664202</t>
  </si>
  <si>
    <t>"O04" 1,15*1,86*7</t>
  </si>
  <si>
    <t>"O05" 1,82*1,85*4</t>
  </si>
  <si>
    <t>"O06" 0,72*1,65*3</t>
  </si>
  <si>
    <t>"O07" 1,86*1,13*1</t>
  </si>
  <si>
    <t>"O08" 0,8*1,43*2</t>
  </si>
  <si>
    <t>"O09" 1,82*1,55*5</t>
  </si>
  <si>
    <t>"O10" 1,82*2,2*2</t>
  </si>
  <si>
    <t>"O11" 0,5*1,2*3</t>
  </si>
  <si>
    <t>"O12" 1,86*1,8*2</t>
  </si>
  <si>
    <t>"O13" 1,64*1,55*1</t>
  </si>
  <si>
    <t>"O14" 1,54*0,68*2</t>
  </si>
  <si>
    <t>210</t>
  </si>
  <si>
    <t>611O04</t>
  </si>
  <si>
    <t>O04 - okno plastové otevíravé/sklopné trojsklo, 1150x1860 mm, specifikace dle PD</t>
  </si>
  <si>
    <t>-561252720</t>
  </si>
  <si>
    <t>211</t>
  </si>
  <si>
    <t>611O05</t>
  </si>
  <si>
    <t>O05 - okno plastové otevíravé/sklopné trojsklo, 1820x1850 mm, specifikace dle PD</t>
  </si>
  <si>
    <t>146326007</t>
  </si>
  <si>
    <t>212</t>
  </si>
  <si>
    <t>611O06</t>
  </si>
  <si>
    <t>O06 - okno plastové otevíravé/sklopné trojsklo, 720x1650 mm, specifikace dle PD</t>
  </si>
  <si>
    <t>-1719308148</t>
  </si>
  <si>
    <t>213</t>
  </si>
  <si>
    <t>611O07</t>
  </si>
  <si>
    <t>O07 - okno plastové otevíravé/sklopné trojsklo, 1860x1130 mm, specifikace dle PD</t>
  </si>
  <si>
    <t>786066376</t>
  </si>
  <si>
    <t>214</t>
  </si>
  <si>
    <t>611O08</t>
  </si>
  <si>
    <t>O08 - okno plastové otevíravé/sklopné trojsklo, 800x1430 mm, specifikace dle PD</t>
  </si>
  <si>
    <t>-776006895</t>
  </si>
  <si>
    <t>215</t>
  </si>
  <si>
    <t>611O09</t>
  </si>
  <si>
    <t>O09 - okno plastové otevíravé/sklopné trojsklo, 1820x1550 mm, specifikace dle PD</t>
  </si>
  <si>
    <t>1809513213</t>
  </si>
  <si>
    <t>216</t>
  </si>
  <si>
    <t>611O10</t>
  </si>
  <si>
    <t>O10 - okno plastové otevíravé/sklopné trojsklo, 1820x2200 mm, specifikace dle PD</t>
  </si>
  <si>
    <t>-215450063</t>
  </si>
  <si>
    <t>217</t>
  </si>
  <si>
    <t>611O11</t>
  </si>
  <si>
    <t>O11 - okno plastové otevíravé/sklopné trojsklo, 500x1200 mm, specifikace dle PD</t>
  </si>
  <si>
    <t>-1633167941</t>
  </si>
  <si>
    <t>218</t>
  </si>
  <si>
    <t>611O12</t>
  </si>
  <si>
    <t>O12 - okno plastové otevíravé/sklopné trojsklo, 1860x1800 mm, specifikace dle PD</t>
  </si>
  <si>
    <t>1949070317</t>
  </si>
  <si>
    <t>219</t>
  </si>
  <si>
    <t>611O13</t>
  </si>
  <si>
    <t>O13 - okno plastové otevíravé/sklopné trojsklo, 1640x1550 mm, specifikace dle PD</t>
  </si>
  <si>
    <t>-449432677</t>
  </si>
  <si>
    <t>220</t>
  </si>
  <si>
    <t>611O14</t>
  </si>
  <si>
    <t>O14 - okno plastové otevíravé/sklopné trojsklo, 1540x680 mm, specifikace dle PD</t>
  </si>
  <si>
    <t>-1495945861</t>
  </si>
  <si>
    <t>221</t>
  </si>
  <si>
    <t>766660171</t>
  </si>
  <si>
    <t>Montáž dveřních křídel otvíravých jednokřídlových š do 0,8 m do obložkové zárubně</t>
  </si>
  <si>
    <t>-62231068</t>
  </si>
  <si>
    <t>"dveře D01" 1</t>
  </si>
  <si>
    <t>222</t>
  </si>
  <si>
    <t>61160R01</t>
  </si>
  <si>
    <t>D01 dveře dřevěné vnitřní hladké plné 1křídlé standardní provedení 800x1970mm, včetně kování, specifikace dle PD</t>
  </si>
  <si>
    <t>1969318970</t>
  </si>
  <si>
    <t>223</t>
  </si>
  <si>
    <t>766682111</t>
  </si>
  <si>
    <t>Montáž zárubní obložkových pro dveře jednokřídlové tl stěny do 170 mm</t>
  </si>
  <si>
    <t>365987502</t>
  </si>
  <si>
    <t>224</t>
  </si>
  <si>
    <t>61182258</t>
  </si>
  <si>
    <t>zárubeň obložková pro dveře 1křídlé 600,700,800,900x1970mm tl 60-170mm dub,buk</t>
  </si>
  <si>
    <t>-1193619841</t>
  </si>
  <si>
    <t>225</t>
  </si>
  <si>
    <t>766691911</t>
  </si>
  <si>
    <t>Vyvěšení nebo zavěšení dřevěných křídel oken pl do 1,5 m2</t>
  </si>
  <si>
    <t>-1059371330</t>
  </si>
  <si>
    <t>226</t>
  </si>
  <si>
    <t>766691914</t>
  </si>
  <si>
    <t>Vyvěšení nebo zavěšení dřevěných křídel dveří pl do 2 m2</t>
  </si>
  <si>
    <t>-1865243679</t>
  </si>
  <si>
    <t>227</t>
  </si>
  <si>
    <t>766694111</t>
  </si>
  <si>
    <t>Montáž parapetních desek dřevěných nebo plastových šířky do 30 cm délky do 1,0 m</t>
  </si>
  <si>
    <t>49718773</t>
  </si>
  <si>
    <t>"T07" 2</t>
  </si>
  <si>
    <t>"T06"4</t>
  </si>
  <si>
    <t>228</t>
  </si>
  <si>
    <t>766694112</t>
  </si>
  <si>
    <t>Montáž parapetních desek dřevěných nebo plastových šířky do 30 cm délky do 1,6 m</t>
  </si>
  <si>
    <t>1702874976</t>
  </si>
  <si>
    <t>"T01" 7</t>
  </si>
  <si>
    <t>229</t>
  </si>
  <si>
    <t>766694113</t>
  </si>
  <si>
    <t>Montáž parapetních desek dřevěných nebo plastových šířky do 30 cm délky do 2,6 m</t>
  </si>
  <si>
    <t>-1077533100</t>
  </si>
  <si>
    <t>"T08" 3</t>
  </si>
  <si>
    <t>"T05"1</t>
  </si>
  <si>
    <t>"T02" 8</t>
  </si>
  <si>
    <t>230</t>
  </si>
  <si>
    <t>60794102</t>
  </si>
  <si>
    <t>deska parapetní dřevotřísková vnitřní 250x1000mm</t>
  </si>
  <si>
    <t>1870748073</t>
  </si>
  <si>
    <t>1,86*3</t>
  </si>
  <si>
    <t>5,58*1,1 'Přepočtené koeficientem množství</t>
  </si>
  <si>
    <t>231</t>
  </si>
  <si>
    <t>60794101</t>
  </si>
  <si>
    <t>deska parapetní dřevotřísková vnitřní 220x1000mm</t>
  </si>
  <si>
    <t>196615847</t>
  </si>
  <si>
    <t>1,15*7+1,82*8+1,64*1</t>
  </si>
  <si>
    <t>24,25*1,1 'Přepočtené koeficientem množství</t>
  </si>
  <si>
    <t>232</t>
  </si>
  <si>
    <t>60794103</t>
  </si>
  <si>
    <t>deska parapetní dřevotřísková vnitřní 300x1000mm</t>
  </si>
  <si>
    <t>706529873</t>
  </si>
  <si>
    <t>1,86*3+0,7*2</t>
  </si>
  <si>
    <t>6,98*1,1 'Přepočtené koeficientem množství</t>
  </si>
  <si>
    <t>233</t>
  </si>
  <si>
    <t>766694121</t>
  </si>
  <si>
    <t>Montáž parapetních desek dřevěných nebo plastových šířky přes 30 cm délky do 1,0 m</t>
  </si>
  <si>
    <t>-1757471602</t>
  </si>
  <si>
    <t>"T04" 2</t>
  </si>
  <si>
    <t>234</t>
  </si>
  <si>
    <t>766694123</t>
  </si>
  <si>
    <t>Montáž parapetních dřevěných nebo plastových šířky přes 30 cm délky do 2,6 m</t>
  </si>
  <si>
    <t>1666385672</t>
  </si>
  <si>
    <t>"T03" 1</t>
  </si>
  <si>
    <t>235</t>
  </si>
  <si>
    <t>60794104</t>
  </si>
  <si>
    <t>deska parapetní dřevotřísková vnitřní 320x1000mm</t>
  </si>
  <si>
    <t>-549071242</t>
  </si>
  <si>
    <t>1,82*7+0,8*2</t>
  </si>
  <si>
    <t>14,34*1,1 'Přepočtené koeficientem množství</t>
  </si>
  <si>
    <t>236</t>
  </si>
  <si>
    <t>61144019</t>
  </si>
  <si>
    <t>koncovka k parapetu plastovému vnitřnímu 1 pár</t>
  </si>
  <si>
    <t>sada</t>
  </si>
  <si>
    <t>232948259</t>
  </si>
  <si>
    <t>237</t>
  </si>
  <si>
    <t>998766102</t>
  </si>
  <si>
    <t>Přesun hmot tonážní pro konstrukce truhlářské v objektech v do 12 m</t>
  </si>
  <si>
    <t>-610335232</t>
  </si>
  <si>
    <t>767</t>
  </si>
  <si>
    <t>Konstrukce zámečnické</t>
  </si>
  <si>
    <t>238</t>
  </si>
  <si>
    <t>767161814</t>
  </si>
  <si>
    <t>Demontáž zábradlí rovného nerozebíratelného hmotnosti 1m zábradlí přes 20 kg</t>
  </si>
  <si>
    <t>1925476513</t>
  </si>
  <si>
    <t>"zábradlí 2.NP" 1,7*2+18</t>
  </si>
  <si>
    <t>239</t>
  </si>
  <si>
    <t>767161R01</t>
  </si>
  <si>
    <t>D+M Zábradlí balkónu, včetně kotvení a povrchové úpravy</t>
  </si>
  <si>
    <t>1948631462</t>
  </si>
  <si>
    <t>"Z04 - dle specifikace PD" 1</t>
  </si>
  <si>
    <t>240</t>
  </si>
  <si>
    <t>767620R01</t>
  </si>
  <si>
    <t>O01 D+M hliníkové dveře vchodové, dvoukřídlé, 1650x2860, kompletní dodávka včetně kování, specifikace dle PD</t>
  </si>
  <si>
    <t>-362712307</t>
  </si>
  <si>
    <t>241</t>
  </si>
  <si>
    <t>767620R02</t>
  </si>
  <si>
    <t>O02 D+M hliníkové dveře, jednokřídlé, 1160x2200, kompletní dodávka včetně kování, specifikace dle PD</t>
  </si>
  <si>
    <t>1847049291</t>
  </si>
  <si>
    <t>242</t>
  </si>
  <si>
    <t>767620R03</t>
  </si>
  <si>
    <t>O03 D+M garážová zateplená vrata, dvoukřídlá s nadsvětlíkem, 2500x2400, kompletní dodávka včetně kování, specifikace dle PD</t>
  </si>
  <si>
    <t>-2000973971</t>
  </si>
  <si>
    <t>243</t>
  </si>
  <si>
    <t>767661811</t>
  </si>
  <si>
    <t>Demontáž mříží pevných nebo otevíravých</t>
  </si>
  <si>
    <t>150628360</t>
  </si>
  <si>
    <t>"1.NP" 1,82*1,85+0,72*1,65*3+1,86*1,13+1,82*1,85+1,83*1,86</t>
  </si>
  <si>
    <t>244</t>
  </si>
  <si>
    <t>767662R01</t>
  </si>
  <si>
    <t xml:space="preserve">D+M Bezpečnostní kovové mříže </t>
  </si>
  <si>
    <t>390116658</t>
  </si>
  <si>
    <t>"Z01, postup dle PD" 1,82*1,85*3</t>
  </si>
  <si>
    <t>"Z02, postup dle PD" 0,72*1,65*3</t>
  </si>
  <si>
    <t>"Z03, postup dle PD" 1,86*1,13*1</t>
  </si>
  <si>
    <t>245</t>
  </si>
  <si>
    <t>767691833</t>
  </si>
  <si>
    <t>Vyvěšení nebo zavěšení kovových křídel vrat přes 4 m2</t>
  </si>
  <si>
    <t>511521319</t>
  </si>
  <si>
    <t>"1.NP" 2</t>
  </si>
  <si>
    <t>246</t>
  </si>
  <si>
    <t>998767102</t>
  </si>
  <si>
    <t>Přesun hmot tonážní pro zámečnické konstrukce v objektech v do 12 m</t>
  </si>
  <si>
    <t>-177321785</t>
  </si>
  <si>
    <t>771</t>
  </si>
  <si>
    <t>Podlahy z dlaždic</t>
  </si>
  <si>
    <t>247</t>
  </si>
  <si>
    <t>771111011</t>
  </si>
  <si>
    <t>Vysátí podkladu před pokládkou dlažby</t>
  </si>
  <si>
    <t>-1930536824</t>
  </si>
  <si>
    <t>248</t>
  </si>
  <si>
    <t>771121011</t>
  </si>
  <si>
    <t>Nátěr penetrační na podlahu</t>
  </si>
  <si>
    <t>1375760787</t>
  </si>
  <si>
    <t>249</t>
  </si>
  <si>
    <t>771574262</t>
  </si>
  <si>
    <t>Montáž podlah keramických velkoformát pro mechanické zatížení protiskluzných lepených flexibilním lepidlem do 6 ks/ m2</t>
  </si>
  <si>
    <t>-1749041528</t>
  </si>
  <si>
    <t>"ST05 - včetně mrazuvzdovného hydraulicky tuhnoucího lepidla" ST05</t>
  </si>
  <si>
    <t>250</t>
  </si>
  <si>
    <t>59761420</t>
  </si>
  <si>
    <t>dlažba velkoformátová keramická slinutá protiskluzná do interiéru i exteriéru pro vysoké mechanické namáhání přes 4 do 6 ks/m2</t>
  </si>
  <si>
    <t>-275359915</t>
  </si>
  <si>
    <t>36,63*1,15 'Přepočtené koeficientem množství</t>
  </si>
  <si>
    <t>251</t>
  </si>
  <si>
    <t>771577114</t>
  </si>
  <si>
    <t>Příplatek k montáž podlah keramických za spárování tmelem dvousložkovým</t>
  </si>
  <si>
    <t>-1316809419</t>
  </si>
  <si>
    <t>252</t>
  </si>
  <si>
    <t>771R01</t>
  </si>
  <si>
    <t>Příplatek za provedení detailů - zábradlí, žlab, lemování</t>
  </si>
  <si>
    <t>-1604480626</t>
  </si>
  <si>
    <t>253</t>
  </si>
  <si>
    <t>998771102</t>
  </si>
  <si>
    <t>Přesun hmot tonážní pro podlahy z dlaždic v objektech v do 12 m</t>
  </si>
  <si>
    <t>-1896760788</t>
  </si>
  <si>
    <t>781</t>
  </si>
  <si>
    <t>Dokončovací práce - obklady</t>
  </si>
  <si>
    <t>254</t>
  </si>
  <si>
    <t>781111011</t>
  </si>
  <si>
    <t>Ometení (oprášení) stěny při přípravě podkladu</t>
  </si>
  <si>
    <t>913580921</t>
  </si>
  <si>
    <t>255</t>
  </si>
  <si>
    <t>781121011</t>
  </si>
  <si>
    <t>Nátěr penetrační na stěnu</t>
  </si>
  <si>
    <t>1807141667</t>
  </si>
  <si>
    <t>256</t>
  </si>
  <si>
    <t>781161021</t>
  </si>
  <si>
    <t>Montáž profilu ukončujícího pro plynulý přechod (dlažby s kobercem apod.)</t>
  </si>
  <si>
    <t>188581588</t>
  </si>
  <si>
    <t>0,72*3+1,65*2*3+0,5*3+1,2*2*3</t>
  </si>
  <si>
    <t>257</t>
  </si>
  <si>
    <t>59051478</t>
  </si>
  <si>
    <t>lišta profil ochranný rohový PVC</t>
  </si>
  <si>
    <t>643824128</t>
  </si>
  <si>
    <t>20,76*1,1</t>
  </si>
  <si>
    <t>22,836*1,1 'Přepočtené koeficientem množství</t>
  </si>
  <si>
    <t>258</t>
  </si>
  <si>
    <t>781571141</t>
  </si>
  <si>
    <t>Montáž obkladů ostění šířky přes 200 do 400 mm lepenými flexibilním lepidlem</t>
  </si>
  <si>
    <t>660151693</t>
  </si>
  <si>
    <t>259</t>
  </si>
  <si>
    <t>59761R01</t>
  </si>
  <si>
    <t>Doplnění odkladu na ostění a parapet po vyboureném okně, dle stávajícího obkladu</t>
  </si>
  <si>
    <t>553861281</t>
  </si>
  <si>
    <t>20,76*1,3</t>
  </si>
  <si>
    <t>26,988*1,1 'Přepočtené koeficientem množství</t>
  </si>
  <si>
    <t>260</t>
  </si>
  <si>
    <t>998781102</t>
  </si>
  <si>
    <t>Přesun hmot tonážní pro obklady keramické v objektech v do 12 m</t>
  </si>
  <si>
    <t>1183477321</t>
  </si>
  <si>
    <t>784</t>
  </si>
  <si>
    <t>Dokončovací práce - malby a tapety</t>
  </si>
  <si>
    <t>261</t>
  </si>
  <si>
    <t>784111001</t>
  </si>
  <si>
    <t>Oprášení (ometení ) podkladu v místnostech výšky do 3,80 m</t>
  </si>
  <si>
    <t>540229334</t>
  </si>
  <si>
    <t>262</t>
  </si>
  <si>
    <t>784221101</t>
  </si>
  <si>
    <t>Dvojnásobné bílé malby ze směsí za sucha dobře otěruvzdorných v místnostech do 3,80 m</t>
  </si>
  <si>
    <t>-1453903836</t>
  </si>
  <si>
    <t>ST1+ST2+ST3+ST04+19,6+30+1,6+SV02+SV01</t>
  </si>
  <si>
    <t>263</t>
  </si>
  <si>
    <t>784221133</t>
  </si>
  <si>
    <t>Příplatek k cenám 2x maleb za sucha otěruvzdorných za provádění styku 2 barev</t>
  </si>
  <si>
    <t>1474109773</t>
  </si>
  <si>
    <t>264</t>
  </si>
  <si>
    <t>784221141</t>
  </si>
  <si>
    <t>Příplatek k cenám 2x maleb za sucha otěruvzdorných za barevnou malbu tónovanou tónovacími přípravky</t>
  </si>
  <si>
    <t>-1806121710</t>
  </si>
  <si>
    <t>265</t>
  </si>
  <si>
    <t>784221155</t>
  </si>
  <si>
    <t>Příplatek k cenám 2x maleb za sucha otěruvzdorných za barevnou malbu v odstínu sytém</t>
  </si>
  <si>
    <t>-67213244</t>
  </si>
  <si>
    <t>787</t>
  </si>
  <si>
    <t>Dokončovací práce - zasklívání</t>
  </si>
  <si>
    <t>266</t>
  </si>
  <si>
    <t>787600802</t>
  </si>
  <si>
    <t>Vysklívání oken a dveří plochy do 3 m2 skla plochého</t>
  </si>
  <si>
    <t>-10157265</t>
  </si>
  <si>
    <t>84,731</t>
  </si>
  <si>
    <t>SO 02 - Zařízení vzduchotechniky</t>
  </si>
  <si>
    <t xml:space="preserve">    9 - Ostatní konstrukce a práce-bourání</t>
  </si>
  <si>
    <t xml:space="preserve">    D1 - Zařízení č. 1 - Větrání učeben</t>
  </si>
  <si>
    <t xml:space="preserve">    751 - Vzduchotechnika - připravenost</t>
  </si>
  <si>
    <t>Ostatní konstrukce a práce-bourání</t>
  </si>
  <si>
    <t>9 R-01</t>
  </si>
  <si>
    <t xml:space="preserve">Provedení nových otvorů  pro nasávací a výdechové prvky VZT , otvor 2x průměr 280 mm</t>
  </si>
  <si>
    <t>-767861160</t>
  </si>
  <si>
    <t>D1</t>
  </si>
  <si>
    <t>Zařízení č. 1 - Větrání učeben</t>
  </si>
  <si>
    <t>R01</t>
  </si>
  <si>
    <t>Interiérová větrací jednotka</t>
  </si>
  <si>
    <t>ks</t>
  </si>
  <si>
    <t>-1896401820</t>
  </si>
  <si>
    <t>Složení: EC ventilátory, protiproudý výměník tepla, výsuvný filtr přiváděného vzduchu, by-pass přiváděného vzduchu, samotahové uzavírací klapky</t>
  </si>
  <si>
    <t>kulisové tlumiče hluku</t>
  </si>
  <si>
    <t xml:space="preserve">- bezotkovová vana kondenzátu je vyhřívána elektrickým článkem 200W s automatickým spínáním </t>
  </si>
  <si>
    <t>objemový průtok: 350m3/h</t>
  </si>
  <si>
    <t>dopravní tlak: 170Pa</t>
  </si>
  <si>
    <t>akustický tlak: LpA=42dB</t>
  </si>
  <si>
    <t>účinnost rekuperace: 80-85%</t>
  </si>
  <si>
    <t>třída filtrace: M5/M5</t>
  </si>
  <si>
    <t>příkon/napájení: 400W / 230V</t>
  </si>
  <si>
    <t>751 R01</t>
  </si>
  <si>
    <t xml:space="preserve">Montáž  interiérové větrací jednotky </t>
  </si>
  <si>
    <t>2034214973</t>
  </si>
  <si>
    <t>R02</t>
  </si>
  <si>
    <t>Obklad jednotky - provedení obkladu jednotky se určí při realizaci architektem , - lamino tloušťky 18mm</t>
  </si>
  <si>
    <t>soub.</t>
  </si>
  <si>
    <t>-1703145619</t>
  </si>
  <si>
    <t>751 R02</t>
  </si>
  <si>
    <t xml:space="preserve">Montáž obkladu jednotky </t>
  </si>
  <si>
    <t>soubor</t>
  </si>
  <si>
    <t>76632739</t>
  </si>
  <si>
    <t>R03</t>
  </si>
  <si>
    <t xml:space="preserve">MaR, - Kompletní dodávka  kabeláže, trasování, zaregulování, zaškolení obsluhy</t>
  </si>
  <si>
    <t>184354614</t>
  </si>
  <si>
    <t>751 R03</t>
  </si>
  <si>
    <t>Montáž MaR</t>
  </si>
  <si>
    <t>483792231</t>
  </si>
  <si>
    <t>R04</t>
  </si>
  <si>
    <t xml:space="preserve">Ovladač  dotykový  v barevném provedení - je určený pro nastavení zákl. větracích režimů a zobrazování  stavu větrací jednotky vč. indikace povrchových  stavů</t>
  </si>
  <si>
    <t>2051341685</t>
  </si>
  <si>
    <t>751 R04</t>
  </si>
  <si>
    <t xml:space="preserve">Montáž ovladače dotykového </t>
  </si>
  <si>
    <t>470239371</t>
  </si>
  <si>
    <t>R05</t>
  </si>
  <si>
    <t>Čidlo pro automatické spínání, - čidlo CO2 prostorové (0-10V) - NDIR</t>
  </si>
  <si>
    <t>1883512319</t>
  </si>
  <si>
    <t>" čidlo na měření CO2 pracuje na principu závislosti útlumu infračerveného záření na koncentraci CO2 ve vzduchu - tzv. NDIR" 5</t>
  </si>
  <si>
    <t>751 R05</t>
  </si>
  <si>
    <t xml:space="preserve">Montáž čidla pro automatické spínání </t>
  </si>
  <si>
    <t>-12016696</t>
  </si>
  <si>
    <t>R06</t>
  </si>
  <si>
    <t>Zákryt potrubního připojení, - stabilní stojící prvek pro zakrytí rozvodů na fasádu v délce 500mm, provedení: pozink. pro lamino obklad</t>
  </si>
  <si>
    <t>-1512548640</t>
  </si>
  <si>
    <t>751 R06</t>
  </si>
  <si>
    <t xml:space="preserve">Montáž zákrytu potrubního připojení </t>
  </si>
  <si>
    <t>236059985</t>
  </si>
  <si>
    <t>R07</t>
  </si>
  <si>
    <t xml:space="preserve">Obklad zákrytu - provedení obkladu zákrytu se určí při realizaci architektem  , - lamino tloušťky 18mm</t>
  </si>
  <si>
    <t>1846867728</t>
  </si>
  <si>
    <t>751 R07</t>
  </si>
  <si>
    <t xml:space="preserve">Montáž  obkladu zákrytu potrubního připojení </t>
  </si>
  <si>
    <t>-757381786</t>
  </si>
  <si>
    <t>R08</t>
  </si>
  <si>
    <t>Fasádní kombinované vyústky, - ve vertikálním provedení, mřížka obsahuje dva potrubní průchody, Rozměr (VxŠxH): 830x375x185 mm</t>
  </si>
  <si>
    <t>1519864937</t>
  </si>
  <si>
    <t>751 R08</t>
  </si>
  <si>
    <t xml:space="preserve">Montáž fasádní kombinované  vyústky</t>
  </si>
  <si>
    <t>-1804819984</t>
  </si>
  <si>
    <t>R09</t>
  </si>
  <si>
    <t>Textilní vyústka</t>
  </si>
  <si>
    <t>-1928057354</t>
  </si>
  <si>
    <t>- tvaru půlkruhového, jeden konec zaslepený, druhý konec zip, nástavec čtyřhranný</t>
  </si>
  <si>
    <t>Průtok: 680 m3/h</t>
  </si>
  <si>
    <t>Použitelný přetlak: 100Pa</t>
  </si>
  <si>
    <t>Přívodní teplota: 15-32°C</t>
  </si>
  <si>
    <t>Délka vyústky: 11000mm</t>
  </si>
  <si>
    <t>Průměr vyústky: 315mm</t>
  </si>
  <si>
    <t>751 R09</t>
  </si>
  <si>
    <t>Montáž textilní vyústky</t>
  </si>
  <si>
    <t>1561502487</t>
  </si>
  <si>
    <t>Rl10</t>
  </si>
  <si>
    <t>Tepelně a hlukově izolační hadice, Průměr: 315 mm</t>
  </si>
  <si>
    <t>bm</t>
  </si>
  <si>
    <t>723018346</t>
  </si>
  <si>
    <t>751 R10</t>
  </si>
  <si>
    <t xml:space="preserve">Montáž tepelně a hlukově izolační hadice </t>
  </si>
  <si>
    <t>155563456</t>
  </si>
  <si>
    <t>R11</t>
  </si>
  <si>
    <t>Potrubí kruhové, pozinkované + 30% tvarovek, Průměr: 315 mm</t>
  </si>
  <si>
    <t>-356014667</t>
  </si>
  <si>
    <t>751 R11</t>
  </si>
  <si>
    <t xml:space="preserve">Montáž  potrubí kruhové pozinkované </t>
  </si>
  <si>
    <t>-990849363</t>
  </si>
  <si>
    <t>R12</t>
  </si>
  <si>
    <t>Potrubí 4-hranné, pozinkované + 30% tvarovek., Do obvodu 1500 mm</t>
  </si>
  <si>
    <t>-1399471535</t>
  </si>
  <si>
    <t>751 R12</t>
  </si>
  <si>
    <t xml:space="preserve">Montáž  potrubí čtyřhranné  pozinkované </t>
  </si>
  <si>
    <t>-380872321</t>
  </si>
  <si>
    <t>R13</t>
  </si>
  <si>
    <t>Tepelná a hluková izolace, - minerální vata s AL folií, - montáž na VZT 4-hranné potrubí, Tloušťka izolace: 40mm</t>
  </si>
  <si>
    <t>-691547073</t>
  </si>
  <si>
    <t>751 R13</t>
  </si>
  <si>
    <t xml:space="preserve">Montáž  tepelné a hlukové izolace - minerální vata s Al folií</t>
  </si>
  <si>
    <t>1398173185</t>
  </si>
  <si>
    <t>R14</t>
  </si>
  <si>
    <t>Tepelná a hluková izolace, - minerální vata, - zateplení zákrytu potrubního připojení</t>
  </si>
  <si>
    <t>-328956820</t>
  </si>
  <si>
    <t>751 R14</t>
  </si>
  <si>
    <t xml:space="preserve">Montáž  tepelné a hlukové izolace - minerální vata </t>
  </si>
  <si>
    <t>-1971463625</t>
  </si>
  <si>
    <t>R15</t>
  </si>
  <si>
    <t>Dodávka - závěsový, montážní, spojovací a těsnící materiál</t>
  </si>
  <si>
    <t>565522951</t>
  </si>
  <si>
    <t xml:space="preserve">- Plechové potrubí bude uloženo na závěsy, hadice budou na potrubí připevněny plastovou šedou samolepící spojovací páskou, izolace budou </t>
  </si>
  <si>
    <t xml:space="preserve">stříbrnou AL samolepící páskou. Potrubí bude spojováno samořeznými šrouby. Použité hmoždinky budou natloukací do betonu. Nosný systém bude </t>
  </si>
  <si>
    <t>na hmoždinky vynesen pomocí závitových tyčí.</t>
  </si>
  <si>
    <t>751</t>
  </si>
  <si>
    <t>Vzduchotechnika - připravenost</t>
  </si>
  <si>
    <t xml:space="preserve">751  R27</t>
  </si>
  <si>
    <t xml:space="preserve">Kabel silový izolace PVC, CYKY-J 3x2,5 - pro jištění VZT jednotky </t>
  </si>
  <si>
    <t>676647906</t>
  </si>
  <si>
    <t>751 R28</t>
  </si>
  <si>
    <t xml:space="preserve">Kabel silový izolace PVC, CYKY-J 5x2,5, pro napojení VZT jednotky </t>
  </si>
  <si>
    <t>-976911294</t>
  </si>
  <si>
    <t>751 R29</t>
  </si>
  <si>
    <t>Stavební přípomoce pro VZT</t>
  </si>
  <si>
    <t>-1134612406</t>
  </si>
  <si>
    <t>751 R30</t>
  </si>
  <si>
    <t>Zprovoznění systému, revize, zaškolení obsluhy</t>
  </si>
  <si>
    <t>hod</t>
  </si>
  <si>
    <t>1638655648</t>
  </si>
  <si>
    <t>SO 03 - Vedlejší a ostatní rozpočtovací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</si>
  <si>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</si>
  <si>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</si>
  <si>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</si>
  <si>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</si>
  <si>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</si>
  <si>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</si>
  <si>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</si>
  <si>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</si>
  <si>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</si>
  <si>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</si>
  <si>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</si>
  <si>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1024</t>
  </si>
  <si>
    <t>2138110589</t>
  </si>
  <si>
    <t>012002000</t>
  </si>
  <si>
    <t>Geodetické práce</t>
  </si>
  <si>
    <t>-1038548760</t>
  </si>
  <si>
    <t>013254000</t>
  </si>
  <si>
    <t>Dokumentace skutečného provedení stavby - 6x tištěná verze a 1x CD</t>
  </si>
  <si>
    <t>-159609390</t>
  </si>
  <si>
    <t>VRN3</t>
  </si>
  <si>
    <t>Zařízení staveniště</t>
  </si>
  <si>
    <t>030001000</t>
  </si>
  <si>
    <t>-2075393754</t>
  </si>
  <si>
    <t>034103000</t>
  </si>
  <si>
    <t>Oplocení staveniště</t>
  </si>
  <si>
    <t>1836217530</t>
  </si>
  <si>
    <t>034303000</t>
  </si>
  <si>
    <t>Dopravní značení na staveništi</t>
  </si>
  <si>
    <t>-1990011707</t>
  </si>
  <si>
    <t>dočasné dopravní značení</t>
  </si>
  <si>
    <t>034503000</t>
  </si>
  <si>
    <t>Informační tabule na staveništi</t>
  </si>
  <si>
    <t>-1602389781</t>
  </si>
  <si>
    <t>039002000</t>
  </si>
  <si>
    <t>Zrušení zařízení staveniště</t>
  </si>
  <si>
    <t>2018514824</t>
  </si>
  <si>
    <t>039203000</t>
  </si>
  <si>
    <t>Úprava terénu po zrušení zařízení staveniště</t>
  </si>
  <si>
    <t>-2101832474</t>
  </si>
  <si>
    <t>VRN4</t>
  </si>
  <si>
    <t>Inženýrská činnost</t>
  </si>
  <si>
    <t>040001000</t>
  </si>
  <si>
    <t>-2048795483</t>
  </si>
  <si>
    <t>042103000</t>
  </si>
  <si>
    <t>Průkaz energetické náročnosti budovy</t>
  </si>
  <si>
    <t>-1348009285</t>
  </si>
  <si>
    <t>042503000</t>
  </si>
  <si>
    <t>Plán BOZP na staveništi</t>
  </si>
  <si>
    <t>-1265809436</t>
  </si>
  <si>
    <t>VRN5</t>
  </si>
  <si>
    <t>Finanční náklady</t>
  </si>
  <si>
    <t>051303000</t>
  </si>
  <si>
    <t xml:space="preserve">Náklady spojené s pojištěním  odpovědnosti za škodu  způsobenou třetím osobám</t>
  </si>
  <si>
    <t>44186909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</si>
</sst>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2020/01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Snížení energetické náročnosti budovy školy SpZŠ v Úpici, REV, 16.1.2020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Úpice (774654)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16. 1. 2020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24.9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SpZŠ Augustina Bartoše, náb. pplk. A.Bunzla 660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>Projecticon s.r.o., A. Kopeckého 151, Nový Hrádek</v>
      </c>
      <c r="AN49" s="38"/>
      <c r="AO49" s="38"/>
      <c r="AP49" s="38"/>
      <c r="AQ49" s="38"/>
      <c r="AR49" s="42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5"/>
      <c r="AQ52" s="86" t="s">
        <v>55</v>
      </c>
      <c r="AR52" s="42"/>
      <c r="AS52" s="87" t="s">
        <v>56</v>
      </c>
      <c r="AT52" s="88" t="s">
        <v>57</v>
      </c>
      <c r="AU52" s="88" t="s">
        <v>58</v>
      </c>
      <c r="AV52" s="88" t="s">
        <v>59</v>
      </c>
      <c r="AW52" s="88" t="s">
        <v>60</v>
      </c>
      <c r="AX52" s="88" t="s">
        <v>61</v>
      </c>
      <c r="AY52" s="88" t="s">
        <v>62</v>
      </c>
      <c r="AZ52" s="88" t="s">
        <v>63</v>
      </c>
      <c r="BA52" s="88" t="s">
        <v>64</v>
      </c>
      <c r="BB52" s="88" t="s">
        <v>65</v>
      </c>
      <c r="BC52" s="88" t="s">
        <v>66</v>
      </c>
      <c r="BD52" s="89" t="s">
        <v>67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68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ROUND(SUM(AG55:AG57),2)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ROUND(SUM(AS55:AS57),2)</f>
        <v>0</v>
      </c>
      <c r="AT54" s="101">
        <f>ROUND(SUM(AV54:AW54),2)</f>
        <v>0</v>
      </c>
      <c r="AU54" s="102">
        <f>ROUND(SUM(AU55:AU57),5)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ROUND(SUM(AZ55:AZ57),2)</f>
        <v>0</v>
      </c>
      <c r="BA54" s="101">
        <f>ROUND(SUM(BA55:BA57),2)</f>
        <v>0</v>
      </c>
      <c r="BB54" s="101">
        <f>ROUND(SUM(BB55:BB57),2)</f>
        <v>0</v>
      </c>
      <c r="BC54" s="101">
        <f>ROUND(SUM(BC55:BC57),2)</f>
        <v>0</v>
      </c>
      <c r="BD54" s="103">
        <f>ROUND(SUM(BD55:BD57),2)</f>
        <v>0</v>
      </c>
      <c r="BS54" s="104" t="s">
        <v>69</v>
      </c>
      <c r="BT54" s="104" t="s">
        <v>70</v>
      </c>
      <c r="BU54" s="105" t="s">
        <v>71</v>
      </c>
      <c r="BV54" s="104" t="s">
        <v>72</v>
      </c>
      <c r="BW54" s="104" t="s">
        <v>5</v>
      </c>
      <c r="BX54" s="104" t="s">
        <v>73</v>
      </c>
      <c r="CL54" s="104" t="s">
        <v>1</v>
      </c>
    </row>
    <row r="55" s="5" customFormat="1" ht="16.5" customHeight="1">
      <c r="A55" s="106" t="s">
        <v>74</v>
      </c>
      <c r="B55" s="107"/>
      <c r="C55" s="108"/>
      <c r="D55" s="109" t="s">
        <v>75</v>
      </c>
      <c r="E55" s="109"/>
      <c r="F55" s="109"/>
      <c r="G55" s="109"/>
      <c r="H55" s="109"/>
      <c r="I55" s="110"/>
      <c r="J55" s="109" t="s">
        <v>76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01 - Zateplení a stave...'!J30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77</v>
      </c>
      <c r="AR55" s="113"/>
      <c r="AS55" s="114">
        <v>0</v>
      </c>
      <c r="AT55" s="115">
        <f>ROUND(SUM(AV55:AW55),2)</f>
        <v>0</v>
      </c>
      <c r="AU55" s="116">
        <f>'SO 01 - Zateplení a stave...'!P99</f>
        <v>0</v>
      </c>
      <c r="AV55" s="115">
        <f>'SO 01 - Zateplení a stave...'!J33</f>
        <v>0</v>
      </c>
      <c r="AW55" s="115">
        <f>'SO 01 - Zateplení a stave...'!J34</f>
        <v>0</v>
      </c>
      <c r="AX55" s="115">
        <f>'SO 01 - Zateplení a stave...'!J35</f>
        <v>0</v>
      </c>
      <c r="AY55" s="115">
        <f>'SO 01 - Zateplení a stave...'!J36</f>
        <v>0</v>
      </c>
      <c r="AZ55" s="115">
        <f>'SO 01 - Zateplení a stave...'!F33</f>
        <v>0</v>
      </c>
      <c r="BA55" s="115">
        <f>'SO 01 - Zateplení a stave...'!F34</f>
        <v>0</v>
      </c>
      <c r="BB55" s="115">
        <f>'SO 01 - Zateplení a stave...'!F35</f>
        <v>0</v>
      </c>
      <c r="BC55" s="115">
        <f>'SO 01 - Zateplení a stave...'!F36</f>
        <v>0</v>
      </c>
      <c r="BD55" s="117">
        <f>'SO 01 - Zateplení a stave...'!F37</f>
        <v>0</v>
      </c>
      <c r="BT55" s="118" t="s">
        <v>78</v>
      </c>
      <c r="BV55" s="118" t="s">
        <v>72</v>
      </c>
      <c r="BW55" s="118" t="s">
        <v>79</v>
      </c>
      <c r="BX55" s="118" t="s">
        <v>5</v>
      </c>
      <c r="CL55" s="118" t="s">
        <v>1</v>
      </c>
      <c r="CM55" s="118" t="s">
        <v>80</v>
      </c>
    </row>
    <row r="56" s="5" customFormat="1" ht="16.5" customHeight="1">
      <c r="A56" s="106" t="s">
        <v>74</v>
      </c>
      <c r="B56" s="107"/>
      <c r="C56" s="108"/>
      <c r="D56" s="109" t="s">
        <v>81</v>
      </c>
      <c r="E56" s="109"/>
      <c r="F56" s="109"/>
      <c r="G56" s="109"/>
      <c r="H56" s="109"/>
      <c r="I56" s="110"/>
      <c r="J56" s="109" t="s">
        <v>82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'SO 02 - Zařízení vzduchot...'!J30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77</v>
      </c>
      <c r="AR56" s="113"/>
      <c r="AS56" s="114">
        <v>0</v>
      </c>
      <c r="AT56" s="115">
        <f>ROUND(SUM(AV56:AW56),2)</f>
        <v>0</v>
      </c>
      <c r="AU56" s="116">
        <f>'SO 02 - Zařízení vzduchot...'!P84</f>
        <v>0</v>
      </c>
      <c r="AV56" s="115">
        <f>'SO 02 - Zařízení vzduchot...'!J33</f>
        <v>0</v>
      </c>
      <c r="AW56" s="115">
        <f>'SO 02 - Zařízení vzduchot...'!J34</f>
        <v>0</v>
      </c>
      <c r="AX56" s="115">
        <f>'SO 02 - Zařízení vzduchot...'!J35</f>
        <v>0</v>
      </c>
      <c r="AY56" s="115">
        <f>'SO 02 - Zařízení vzduchot...'!J36</f>
        <v>0</v>
      </c>
      <c r="AZ56" s="115">
        <f>'SO 02 - Zařízení vzduchot...'!F33</f>
        <v>0</v>
      </c>
      <c r="BA56" s="115">
        <f>'SO 02 - Zařízení vzduchot...'!F34</f>
        <v>0</v>
      </c>
      <c r="BB56" s="115">
        <f>'SO 02 - Zařízení vzduchot...'!F35</f>
        <v>0</v>
      </c>
      <c r="BC56" s="115">
        <f>'SO 02 - Zařízení vzduchot...'!F36</f>
        <v>0</v>
      </c>
      <c r="BD56" s="117">
        <f>'SO 02 - Zařízení vzduchot...'!F37</f>
        <v>0</v>
      </c>
      <c r="BT56" s="118" t="s">
        <v>78</v>
      </c>
      <c r="BV56" s="118" t="s">
        <v>72</v>
      </c>
      <c r="BW56" s="118" t="s">
        <v>83</v>
      </c>
      <c r="BX56" s="118" t="s">
        <v>5</v>
      </c>
      <c r="CL56" s="118" t="s">
        <v>1</v>
      </c>
      <c r="CM56" s="118" t="s">
        <v>80</v>
      </c>
    </row>
    <row r="57" s="5" customFormat="1" ht="16.5" customHeight="1">
      <c r="A57" s="106" t="s">
        <v>74</v>
      </c>
      <c r="B57" s="107"/>
      <c r="C57" s="108"/>
      <c r="D57" s="109" t="s">
        <v>84</v>
      </c>
      <c r="E57" s="109"/>
      <c r="F57" s="109"/>
      <c r="G57" s="109"/>
      <c r="H57" s="109"/>
      <c r="I57" s="110"/>
      <c r="J57" s="109" t="s">
        <v>85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'SO 03 - Vedlejší a ostatn...'!J30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77</v>
      </c>
      <c r="AR57" s="113"/>
      <c r="AS57" s="119">
        <v>0</v>
      </c>
      <c r="AT57" s="120">
        <f>ROUND(SUM(AV57:AW57),2)</f>
        <v>0</v>
      </c>
      <c r="AU57" s="121">
        <f>'SO 03 - Vedlejší a ostatn...'!P84</f>
        <v>0</v>
      </c>
      <c r="AV57" s="120">
        <f>'SO 03 - Vedlejší a ostatn...'!J33</f>
        <v>0</v>
      </c>
      <c r="AW57" s="120">
        <f>'SO 03 - Vedlejší a ostatn...'!J34</f>
        <v>0</v>
      </c>
      <c r="AX57" s="120">
        <f>'SO 03 - Vedlejší a ostatn...'!J35</f>
        <v>0</v>
      </c>
      <c r="AY57" s="120">
        <f>'SO 03 - Vedlejší a ostatn...'!J36</f>
        <v>0</v>
      </c>
      <c r="AZ57" s="120">
        <f>'SO 03 - Vedlejší a ostatn...'!F33</f>
        <v>0</v>
      </c>
      <c r="BA57" s="120">
        <f>'SO 03 - Vedlejší a ostatn...'!F34</f>
        <v>0</v>
      </c>
      <c r="BB57" s="120">
        <f>'SO 03 - Vedlejší a ostatn...'!F35</f>
        <v>0</v>
      </c>
      <c r="BC57" s="120">
        <f>'SO 03 - Vedlejší a ostatn...'!F36</f>
        <v>0</v>
      </c>
      <c r="BD57" s="122">
        <f>'SO 03 - Vedlejší a ostatn...'!F37</f>
        <v>0</v>
      </c>
      <c r="BT57" s="118" t="s">
        <v>78</v>
      </c>
      <c r="BV57" s="118" t="s">
        <v>72</v>
      </c>
      <c r="BW57" s="118" t="s">
        <v>86</v>
      </c>
      <c r="BX57" s="118" t="s">
        <v>5</v>
      </c>
      <c r="CL57" s="118" t="s">
        <v>1</v>
      </c>
      <c r="CM57" s="118" t="s">
        <v>80</v>
      </c>
    </row>
    <row r="58" s="1" customFormat="1" ht="30" customHeigh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</row>
    <row r="59" s="1" customFormat="1" ht="6.96" customHeight="1"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42"/>
    </row>
  </sheetData>
  <sheetProtection sheet="1" formatColumns="0" formatRows="0" objects="1" scenarios="1" spinCount="100000" saltValue="DHM4IL7c7NOTe+5bAw93bJvaySD8SLgfTImmjHM/Zx1iDWo/5AwmpY3VXM6pZxIYbS2wrkdgSKg2pzYCi1ay4w==" hashValue="U01+ul/anGYqrevGmxL53EMIp6REzYdBOu9Qu9gqU9tzOLAl0zZFJSqqSBIjcmVIe7Ry5AIwNT3489UyCTu/Rw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SO 01 - Zateplení a stave...'!C2" display="/"/>
    <hyperlink ref="A56" location="'SO 02 - Zařízení vzduchot...'!C2" display="/"/>
    <hyperlink ref="A57" location="'SO 03 - Vedlejší a ostat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79</v>
      </c>
      <c r="AZ2" s="124" t="s">
        <v>87</v>
      </c>
      <c r="BA2" s="124" t="s">
        <v>88</v>
      </c>
      <c r="BB2" s="124" t="s">
        <v>1</v>
      </c>
      <c r="BC2" s="124" t="s">
        <v>89</v>
      </c>
      <c r="BD2" s="124" t="s">
        <v>80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80</v>
      </c>
      <c r="AZ3" s="124" t="s">
        <v>90</v>
      </c>
      <c r="BA3" s="124" t="s">
        <v>91</v>
      </c>
      <c r="BB3" s="124" t="s">
        <v>1</v>
      </c>
      <c r="BC3" s="124" t="s">
        <v>92</v>
      </c>
      <c r="BD3" s="124" t="s">
        <v>80</v>
      </c>
    </row>
    <row r="4" ht="24.96" customHeight="1">
      <c r="B4" s="19"/>
      <c r="D4" s="128" t="s">
        <v>93</v>
      </c>
      <c r="L4" s="19"/>
      <c r="M4" s="23" t="s">
        <v>10</v>
      </c>
      <c r="AT4" s="16" t="s">
        <v>4</v>
      </c>
      <c r="AZ4" s="124" t="s">
        <v>94</v>
      </c>
      <c r="BA4" s="124" t="s">
        <v>95</v>
      </c>
      <c r="BB4" s="124" t="s">
        <v>1</v>
      </c>
      <c r="BC4" s="124" t="s">
        <v>96</v>
      </c>
      <c r="BD4" s="124" t="s">
        <v>80</v>
      </c>
    </row>
    <row r="5" ht="6.96" customHeight="1">
      <c r="B5" s="19"/>
      <c r="L5" s="19"/>
      <c r="AZ5" s="124" t="s">
        <v>97</v>
      </c>
      <c r="BA5" s="124" t="s">
        <v>98</v>
      </c>
      <c r="BB5" s="124" t="s">
        <v>1</v>
      </c>
      <c r="BC5" s="124" t="s">
        <v>99</v>
      </c>
      <c r="BD5" s="124" t="s">
        <v>80</v>
      </c>
    </row>
    <row r="6" ht="12" customHeight="1">
      <c r="B6" s="19"/>
      <c r="D6" s="129" t="s">
        <v>16</v>
      </c>
      <c r="L6" s="19"/>
      <c r="AZ6" s="124" t="s">
        <v>100</v>
      </c>
      <c r="BA6" s="124" t="s">
        <v>101</v>
      </c>
      <c r="BB6" s="124" t="s">
        <v>1</v>
      </c>
      <c r="BC6" s="124" t="s">
        <v>102</v>
      </c>
      <c r="BD6" s="124" t="s">
        <v>80</v>
      </c>
    </row>
    <row r="7" ht="16.5" customHeight="1">
      <c r="B7" s="19"/>
      <c r="E7" s="130" t="str">
        <f>'Rekapitulace stavby'!K6</f>
        <v>Snížení energetické náročnosti budovy školy SpZŠ v Úpici, REV, 16.1.2020</v>
      </c>
      <c r="F7" s="129"/>
      <c r="G7" s="129"/>
      <c r="H7" s="129"/>
      <c r="L7" s="19"/>
      <c r="AZ7" s="124" t="s">
        <v>103</v>
      </c>
      <c r="BA7" s="124" t="s">
        <v>103</v>
      </c>
      <c r="BB7" s="124" t="s">
        <v>1</v>
      </c>
      <c r="BC7" s="124" t="s">
        <v>104</v>
      </c>
      <c r="BD7" s="124" t="s">
        <v>80</v>
      </c>
    </row>
    <row r="8" s="1" customFormat="1" ht="12" customHeight="1">
      <c r="B8" s="42"/>
      <c r="D8" s="129" t="s">
        <v>105</v>
      </c>
      <c r="I8" s="131"/>
      <c r="L8" s="42"/>
      <c r="AZ8" s="124" t="s">
        <v>106</v>
      </c>
      <c r="BA8" s="124" t="s">
        <v>106</v>
      </c>
      <c r="BB8" s="124" t="s">
        <v>1</v>
      </c>
      <c r="BC8" s="124" t="s">
        <v>107</v>
      </c>
      <c r="BD8" s="124" t="s">
        <v>80</v>
      </c>
    </row>
    <row r="9" s="1" customFormat="1" ht="36.96" customHeight="1">
      <c r="B9" s="42"/>
      <c r="E9" s="132" t="s">
        <v>108</v>
      </c>
      <c r="F9" s="1"/>
      <c r="G9" s="1"/>
      <c r="H9" s="1"/>
      <c r="I9" s="131"/>
      <c r="L9" s="42"/>
      <c r="AZ9" s="124" t="s">
        <v>109</v>
      </c>
      <c r="BA9" s="124" t="s">
        <v>109</v>
      </c>
      <c r="BB9" s="124" t="s">
        <v>1</v>
      </c>
      <c r="BC9" s="124" t="s">
        <v>110</v>
      </c>
      <c r="BD9" s="124" t="s">
        <v>80</v>
      </c>
    </row>
    <row r="10" s="1" customFormat="1">
      <c r="B10" s="42"/>
      <c r="I10" s="131"/>
      <c r="L10" s="42"/>
      <c r="AZ10" s="124" t="s">
        <v>111</v>
      </c>
      <c r="BA10" s="124" t="s">
        <v>111</v>
      </c>
      <c r="BB10" s="124" t="s">
        <v>1</v>
      </c>
      <c r="BC10" s="124" t="s">
        <v>112</v>
      </c>
      <c r="BD10" s="124" t="s">
        <v>80</v>
      </c>
    </row>
    <row r="11" s="1" customFormat="1" ht="12" customHeight="1">
      <c r="B11" s="42"/>
      <c r="D11" s="129" t="s">
        <v>18</v>
      </c>
      <c r="F11" s="16" t="s">
        <v>1</v>
      </c>
      <c r="I11" s="133" t="s">
        <v>19</v>
      </c>
      <c r="J11" s="16" t="s">
        <v>1</v>
      </c>
      <c r="L11" s="42"/>
      <c r="AZ11" s="124" t="s">
        <v>113</v>
      </c>
      <c r="BA11" s="124" t="s">
        <v>114</v>
      </c>
      <c r="BB11" s="124" t="s">
        <v>1</v>
      </c>
      <c r="BC11" s="124" t="s">
        <v>115</v>
      </c>
      <c r="BD11" s="124" t="s">
        <v>80</v>
      </c>
    </row>
    <row r="12" s="1" customFormat="1" ht="12" customHeight="1">
      <c r="B12" s="42"/>
      <c r="D12" s="129" t="s">
        <v>20</v>
      </c>
      <c r="F12" s="16" t="s">
        <v>21</v>
      </c>
      <c r="I12" s="133" t="s">
        <v>22</v>
      </c>
      <c r="J12" s="134" t="str">
        <f>'Rekapitulace stavby'!AN8</f>
        <v>16. 1. 2020</v>
      </c>
      <c r="L12" s="42"/>
      <c r="AZ12" s="124" t="s">
        <v>116</v>
      </c>
      <c r="BA12" s="124" t="s">
        <v>116</v>
      </c>
      <c r="BB12" s="124" t="s">
        <v>1</v>
      </c>
      <c r="BC12" s="124" t="s">
        <v>117</v>
      </c>
      <c r="BD12" s="124" t="s">
        <v>80</v>
      </c>
    </row>
    <row r="13" s="1" customFormat="1" ht="10.8" customHeight="1">
      <c r="B13" s="42"/>
      <c r="I13" s="131"/>
      <c r="L13" s="42"/>
      <c r="AZ13" s="124" t="s">
        <v>118</v>
      </c>
      <c r="BA13" s="124" t="s">
        <v>118</v>
      </c>
      <c r="BB13" s="124" t="s">
        <v>1</v>
      </c>
      <c r="BC13" s="124" t="s">
        <v>119</v>
      </c>
      <c r="BD13" s="124" t="s">
        <v>80</v>
      </c>
    </row>
    <row r="14" s="1" customFormat="1" ht="12" customHeight="1">
      <c r="B14" s="42"/>
      <c r="D14" s="129" t="s">
        <v>24</v>
      </c>
      <c r="I14" s="133" t="s">
        <v>25</v>
      </c>
      <c r="J14" s="16" t="s">
        <v>1</v>
      </c>
      <c r="L14" s="42"/>
      <c r="AZ14" s="124" t="s">
        <v>120</v>
      </c>
      <c r="BA14" s="124" t="s">
        <v>120</v>
      </c>
      <c r="BB14" s="124" t="s">
        <v>1</v>
      </c>
      <c r="BC14" s="124" t="s">
        <v>121</v>
      </c>
      <c r="BD14" s="124" t="s">
        <v>80</v>
      </c>
    </row>
    <row r="15" s="1" customFormat="1" ht="18" customHeight="1">
      <c r="B15" s="42"/>
      <c r="E15" s="16" t="s">
        <v>26</v>
      </c>
      <c r="I15" s="133" t="s">
        <v>27</v>
      </c>
      <c r="J15" s="16" t="s">
        <v>1</v>
      </c>
      <c r="L15" s="42"/>
      <c r="AZ15" s="124" t="s">
        <v>122</v>
      </c>
      <c r="BA15" s="124" t="s">
        <v>122</v>
      </c>
      <c r="BB15" s="124" t="s">
        <v>1</v>
      </c>
      <c r="BC15" s="124" t="s">
        <v>123</v>
      </c>
      <c r="BD15" s="124" t="s">
        <v>80</v>
      </c>
    </row>
    <row r="16" s="1" customFormat="1" ht="6.96" customHeight="1">
      <c r="B16" s="42"/>
      <c r="I16" s="131"/>
      <c r="L16" s="42"/>
      <c r="AZ16" s="124" t="s">
        <v>124</v>
      </c>
      <c r="BA16" s="124" t="s">
        <v>124</v>
      </c>
      <c r="BB16" s="124" t="s">
        <v>1</v>
      </c>
      <c r="BC16" s="124" t="s">
        <v>125</v>
      </c>
      <c r="BD16" s="124" t="s">
        <v>80</v>
      </c>
    </row>
    <row r="17" s="1" customFormat="1" ht="12" customHeight="1">
      <c r="B17" s="42"/>
      <c r="D17" s="129" t="s">
        <v>28</v>
      </c>
      <c r="I17" s="133" t="s">
        <v>25</v>
      </c>
      <c r="J17" s="32" t="str">
        <f>'Rekapitulace stavby'!AN13</f>
        <v>Vyplň údaj</v>
      </c>
      <c r="L17" s="42"/>
      <c r="AZ17" s="124" t="s">
        <v>126</v>
      </c>
      <c r="BA17" s="124" t="s">
        <v>126</v>
      </c>
      <c r="BB17" s="124" t="s">
        <v>1</v>
      </c>
      <c r="BC17" s="124" t="s">
        <v>127</v>
      </c>
      <c r="BD17" s="124" t="s">
        <v>80</v>
      </c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27</v>
      </c>
      <c r="J18" s="32" t="str">
        <f>'Rekapitulace stavby'!AN14</f>
        <v>Vyplň údaj</v>
      </c>
      <c r="L18" s="42"/>
      <c r="AZ18" s="124" t="s">
        <v>128</v>
      </c>
      <c r="BA18" s="124" t="s">
        <v>129</v>
      </c>
      <c r="BB18" s="124" t="s">
        <v>1</v>
      </c>
      <c r="BC18" s="124" t="s">
        <v>130</v>
      </c>
      <c r="BD18" s="124" t="s">
        <v>80</v>
      </c>
    </row>
    <row r="19" s="1" customFormat="1" ht="6.96" customHeight="1">
      <c r="B19" s="42"/>
      <c r="I19" s="131"/>
      <c r="L19" s="42"/>
      <c r="AZ19" s="124" t="s">
        <v>131</v>
      </c>
      <c r="BA19" s="124" t="s">
        <v>132</v>
      </c>
      <c r="BB19" s="124" t="s">
        <v>1</v>
      </c>
      <c r="BC19" s="124" t="s">
        <v>133</v>
      </c>
      <c r="BD19" s="124" t="s">
        <v>80</v>
      </c>
    </row>
    <row r="20" s="1" customFormat="1" ht="12" customHeight="1">
      <c r="B20" s="42"/>
      <c r="D20" s="129" t="s">
        <v>30</v>
      </c>
      <c r="I20" s="133" t="s">
        <v>25</v>
      </c>
      <c r="J20" s="16" t="s">
        <v>1</v>
      </c>
      <c r="L20" s="42"/>
      <c r="AZ20" s="124" t="s">
        <v>134</v>
      </c>
      <c r="BA20" s="124" t="s">
        <v>1</v>
      </c>
      <c r="BB20" s="124" t="s">
        <v>1</v>
      </c>
      <c r="BC20" s="124" t="s">
        <v>135</v>
      </c>
      <c r="BD20" s="124" t="s">
        <v>80</v>
      </c>
    </row>
    <row r="21" s="1" customFormat="1" ht="18" customHeight="1">
      <c r="B21" s="42"/>
      <c r="E21" s="16" t="s">
        <v>31</v>
      </c>
      <c r="I21" s="133" t="s">
        <v>27</v>
      </c>
      <c r="J21" s="16" t="s">
        <v>1</v>
      </c>
      <c r="L21" s="42"/>
      <c r="AZ21" s="124" t="s">
        <v>136</v>
      </c>
      <c r="BA21" s="124" t="s">
        <v>136</v>
      </c>
      <c r="BB21" s="124" t="s">
        <v>1</v>
      </c>
      <c r="BC21" s="124" t="s">
        <v>137</v>
      </c>
      <c r="BD21" s="124" t="s">
        <v>80</v>
      </c>
    </row>
    <row r="22" s="1" customFormat="1" ht="6.96" customHeight="1">
      <c r="B22" s="42"/>
      <c r="I22" s="131"/>
      <c r="L22" s="42"/>
      <c r="AZ22" s="124" t="s">
        <v>138</v>
      </c>
      <c r="BA22" s="124" t="s">
        <v>139</v>
      </c>
      <c r="BB22" s="124" t="s">
        <v>1</v>
      </c>
      <c r="BC22" s="124" t="s">
        <v>140</v>
      </c>
      <c r="BD22" s="124" t="s">
        <v>80</v>
      </c>
    </row>
    <row r="23" s="1" customFormat="1" ht="12" customHeight="1">
      <c r="B23" s="42"/>
      <c r="D23" s="129" t="s">
        <v>33</v>
      </c>
      <c r="I23" s="133" t="s">
        <v>25</v>
      </c>
      <c r="J23" s="16" t="str">
        <f>IF('Rekapitulace stavby'!AN19="","",'Rekapitulace stavby'!AN19)</f>
        <v/>
      </c>
      <c r="L23" s="42"/>
      <c r="AZ23" s="124" t="s">
        <v>141</v>
      </c>
      <c r="BA23" s="124" t="s">
        <v>142</v>
      </c>
      <c r="BB23" s="124" t="s">
        <v>1</v>
      </c>
      <c r="BC23" s="124" t="s">
        <v>143</v>
      </c>
      <c r="BD23" s="124" t="s">
        <v>80</v>
      </c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3" t="s">
        <v>27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35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36</v>
      </c>
      <c r="I30" s="131"/>
      <c r="J30" s="140">
        <f>ROUND(J99,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38</v>
      </c>
      <c r="I32" s="142" t="s">
        <v>37</v>
      </c>
      <c r="J32" s="141" t="s">
        <v>39</v>
      </c>
      <c r="L32" s="42"/>
    </row>
    <row r="33" s="1" customFormat="1" ht="14.4" customHeight="1">
      <c r="B33" s="42"/>
      <c r="D33" s="129" t="s">
        <v>40</v>
      </c>
      <c r="E33" s="129" t="s">
        <v>41</v>
      </c>
      <c r="F33" s="143">
        <f>ROUND((SUM(BE99:BE646)),  2)</f>
        <v>0</v>
      </c>
      <c r="I33" s="144">
        <v>0.20999999999999999</v>
      </c>
      <c r="J33" s="143">
        <f>ROUND(((SUM(BE99:BE646))*I33),  2)</f>
        <v>0</v>
      </c>
      <c r="L33" s="42"/>
    </row>
    <row r="34" s="1" customFormat="1" ht="14.4" customHeight="1">
      <c r="B34" s="42"/>
      <c r="E34" s="129" t="s">
        <v>42</v>
      </c>
      <c r="F34" s="143">
        <f>ROUND((SUM(BF99:BF646)),  2)</f>
        <v>0</v>
      </c>
      <c r="I34" s="144">
        <v>0.14999999999999999</v>
      </c>
      <c r="J34" s="143">
        <f>ROUND(((SUM(BF99:BF646))*I34),  2)</f>
        <v>0</v>
      </c>
      <c r="L34" s="42"/>
    </row>
    <row r="35" hidden="1" s="1" customFormat="1" ht="14.4" customHeight="1">
      <c r="B35" s="42"/>
      <c r="E35" s="129" t="s">
        <v>43</v>
      </c>
      <c r="F35" s="143">
        <f>ROUND((SUM(BG99:BG646)),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44</v>
      </c>
      <c r="F36" s="143">
        <f>ROUND((SUM(BH99:BH646)),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45</v>
      </c>
      <c r="F37" s="143">
        <f>ROUND((SUM(BI99:BI646)),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144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Snížení energetické náročnosti budovy školy SpZŠ v Úpici, REV, 16.1.2020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105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01 - Zateplení a stavební úpravy budovy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Úpice (774654)</v>
      </c>
      <c r="G52" s="38"/>
      <c r="H52" s="38"/>
      <c r="I52" s="133" t="s">
        <v>22</v>
      </c>
      <c r="J52" s="66" t="str">
        <f>IF(J12="","",J12)</f>
        <v>16. 1. 2020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38.55" customHeight="1">
      <c r="B54" s="37"/>
      <c r="C54" s="31" t="s">
        <v>24</v>
      </c>
      <c r="D54" s="38"/>
      <c r="E54" s="38"/>
      <c r="F54" s="26" t="str">
        <f>E15</f>
        <v>SpZŠ Augustina Bartoše, náb. pplk. A.Bunzla 660</v>
      </c>
      <c r="G54" s="38"/>
      <c r="H54" s="38"/>
      <c r="I54" s="133" t="s">
        <v>30</v>
      </c>
      <c r="J54" s="35" t="str">
        <f>E21</f>
        <v>Projecticon s.r.o., A. Kopeckého 151, Nový Hrádek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3" t="s">
        <v>33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145</v>
      </c>
      <c r="D57" s="161"/>
      <c r="E57" s="161"/>
      <c r="F57" s="161"/>
      <c r="G57" s="161"/>
      <c r="H57" s="161"/>
      <c r="I57" s="162"/>
      <c r="J57" s="163" t="s">
        <v>146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147</v>
      </c>
      <c r="D59" s="38"/>
      <c r="E59" s="38"/>
      <c r="F59" s="38"/>
      <c r="G59" s="38"/>
      <c r="H59" s="38"/>
      <c r="I59" s="131"/>
      <c r="J59" s="97">
        <f>J99</f>
        <v>0</v>
      </c>
      <c r="K59" s="38"/>
      <c r="L59" s="42"/>
      <c r="AU59" s="16" t="s">
        <v>148</v>
      </c>
    </row>
    <row r="60" s="7" customFormat="1" ht="24.96" customHeight="1">
      <c r="B60" s="165"/>
      <c r="C60" s="166"/>
      <c r="D60" s="167" t="s">
        <v>149</v>
      </c>
      <c r="E60" s="168"/>
      <c r="F60" s="168"/>
      <c r="G60" s="168"/>
      <c r="H60" s="168"/>
      <c r="I60" s="169"/>
      <c r="J60" s="170">
        <f>J100</f>
        <v>0</v>
      </c>
      <c r="K60" s="166"/>
      <c r="L60" s="171"/>
    </row>
    <row r="61" s="8" customFormat="1" ht="19.92" customHeight="1">
      <c r="B61" s="172"/>
      <c r="C61" s="173"/>
      <c r="D61" s="174" t="s">
        <v>150</v>
      </c>
      <c r="E61" s="175"/>
      <c r="F61" s="175"/>
      <c r="G61" s="175"/>
      <c r="H61" s="175"/>
      <c r="I61" s="176"/>
      <c r="J61" s="177">
        <f>J101</f>
        <v>0</v>
      </c>
      <c r="K61" s="173"/>
      <c r="L61" s="178"/>
    </row>
    <row r="62" s="8" customFormat="1" ht="19.92" customHeight="1">
      <c r="B62" s="172"/>
      <c r="C62" s="173"/>
      <c r="D62" s="174" t="s">
        <v>151</v>
      </c>
      <c r="E62" s="175"/>
      <c r="F62" s="175"/>
      <c r="G62" s="175"/>
      <c r="H62" s="175"/>
      <c r="I62" s="176"/>
      <c r="J62" s="177">
        <f>J126</f>
        <v>0</v>
      </c>
      <c r="K62" s="173"/>
      <c r="L62" s="178"/>
    </row>
    <row r="63" s="8" customFormat="1" ht="19.92" customHeight="1">
      <c r="B63" s="172"/>
      <c r="C63" s="173"/>
      <c r="D63" s="174" t="s">
        <v>152</v>
      </c>
      <c r="E63" s="175"/>
      <c r="F63" s="175"/>
      <c r="G63" s="175"/>
      <c r="H63" s="175"/>
      <c r="I63" s="176"/>
      <c r="J63" s="177">
        <f>J129</f>
        <v>0</v>
      </c>
      <c r="K63" s="173"/>
      <c r="L63" s="178"/>
    </row>
    <row r="64" s="8" customFormat="1" ht="19.92" customHeight="1">
      <c r="B64" s="172"/>
      <c r="C64" s="173"/>
      <c r="D64" s="174" t="s">
        <v>153</v>
      </c>
      <c r="E64" s="175"/>
      <c r="F64" s="175"/>
      <c r="G64" s="175"/>
      <c r="H64" s="175"/>
      <c r="I64" s="176"/>
      <c r="J64" s="177">
        <f>J283</f>
        <v>0</v>
      </c>
      <c r="K64" s="173"/>
      <c r="L64" s="178"/>
    </row>
    <row r="65" s="8" customFormat="1" ht="19.92" customHeight="1">
      <c r="B65" s="172"/>
      <c r="C65" s="173"/>
      <c r="D65" s="174" t="s">
        <v>154</v>
      </c>
      <c r="E65" s="175"/>
      <c r="F65" s="175"/>
      <c r="G65" s="175"/>
      <c r="H65" s="175"/>
      <c r="I65" s="176"/>
      <c r="J65" s="177">
        <f>J357</f>
        <v>0</v>
      </c>
      <c r="K65" s="173"/>
      <c r="L65" s="178"/>
    </row>
    <row r="66" s="8" customFormat="1" ht="19.92" customHeight="1">
      <c r="B66" s="172"/>
      <c r="C66" s="173"/>
      <c r="D66" s="174" t="s">
        <v>155</v>
      </c>
      <c r="E66" s="175"/>
      <c r="F66" s="175"/>
      <c r="G66" s="175"/>
      <c r="H66" s="175"/>
      <c r="I66" s="176"/>
      <c r="J66" s="177">
        <f>J372</f>
        <v>0</v>
      </c>
      <c r="K66" s="173"/>
      <c r="L66" s="178"/>
    </row>
    <row r="67" s="7" customFormat="1" ht="24.96" customHeight="1">
      <c r="B67" s="165"/>
      <c r="C67" s="166"/>
      <c r="D67" s="167" t="s">
        <v>156</v>
      </c>
      <c r="E67" s="168"/>
      <c r="F67" s="168"/>
      <c r="G67" s="168"/>
      <c r="H67" s="168"/>
      <c r="I67" s="169"/>
      <c r="J67" s="170">
        <f>J374</f>
        <v>0</v>
      </c>
      <c r="K67" s="166"/>
      <c r="L67" s="171"/>
    </row>
    <row r="68" s="8" customFormat="1" ht="19.92" customHeight="1">
      <c r="B68" s="172"/>
      <c r="C68" s="173"/>
      <c r="D68" s="174" t="s">
        <v>157</v>
      </c>
      <c r="E68" s="175"/>
      <c r="F68" s="175"/>
      <c r="G68" s="175"/>
      <c r="H68" s="175"/>
      <c r="I68" s="176"/>
      <c r="J68" s="177">
        <f>J375</f>
        <v>0</v>
      </c>
      <c r="K68" s="173"/>
      <c r="L68" s="178"/>
    </row>
    <row r="69" s="8" customFormat="1" ht="19.92" customHeight="1">
      <c r="B69" s="172"/>
      <c r="C69" s="173"/>
      <c r="D69" s="174" t="s">
        <v>158</v>
      </c>
      <c r="E69" s="175"/>
      <c r="F69" s="175"/>
      <c r="G69" s="175"/>
      <c r="H69" s="175"/>
      <c r="I69" s="176"/>
      <c r="J69" s="177">
        <f>J384</f>
        <v>0</v>
      </c>
      <c r="K69" s="173"/>
      <c r="L69" s="178"/>
    </row>
    <row r="70" s="8" customFormat="1" ht="19.92" customHeight="1">
      <c r="B70" s="172"/>
      <c r="C70" s="173"/>
      <c r="D70" s="174" t="s">
        <v>159</v>
      </c>
      <c r="E70" s="175"/>
      <c r="F70" s="175"/>
      <c r="G70" s="175"/>
      <c r="H70" s="175"/>
      <c r="I70" s="176"/>
      <c r="J70" s="177">
        <f>J409</f>
        <v>0</v>
      </c>
      <c r="K70" s="173"/>
      <c r="L70" s="178"/>
    </row>
    <row r="71" s="8" customFormat="1" ht="19.92" customHeight="1">
      <c r="B71" s="172"/>
      <c r="C71" s="173"/>
      <c r="D71" s="174" t="s">
        <v>160</v>
      </c>
      <c r="E71" s="175"/>
      <c r="F71" s="175"/>
      <c r="G71" s="175"/>
      <c r="H71" s="175"/>
      <c r="I71" s="176"/>
      <c r="J71" s="177">
        <f>J454</f>
        <v>0</v>
      </c>
      <c r="K71" s="173"/>
      <c r="L71" s="178"/>
    </row>
    <row r="72" s="8" customFormat="1" ht="19.92" customHeight="1">
      <c r="B72" s="172"/>
      <c r="C72" s="173"/>
      <c r="D72" s="174" t="s">
        <v>161</v>
      </c>
      <c r="E72" s="175"/>
      <c r="F72" s="175"/>
      <c r="G72" s="175"/>
      <c r="H72" s="175"/>
      <c r="I72" s="176"/>
      <c r="J72" s="177">
        <f>J460</f>
        <v>0</v>
      </c>
      <c r="K72" s="173"/>
      <c r="L72" s="178"/>
    </row>
    <row r="73" s="8" customFormat="1" ht="19.92" customHeight="1">
      <c r="B73" s="172"/>
      <c r="C73" s="173"/>
      <c r="D73" s="174" t="s">
        <v>162</v>
      </c>
      <c r="E73" s="175"/>
      <c r="F73" s="175"/>
      <c r="G73" s="175"/>
      <c r="H73" s="175"/>
      <c r="I73" s="176"/>
      <c r="J73" s="177">
        <f>J478</f>
        <v>0</v>
      </c>
      <c r="K73" s="173"/>
      <c r="L73" s="178"/>
    </row>
    <row r="74" s="8" customFormat="1" ht="19.92" customHeight="1">
      <c r="B74" s="172"/>
      <c r="C74" s="173"/>
      <c r="D74" s="174" t="s">
        <v>163</v>
      </c>
      <c r="E74" s="175"/>
      <c r="F74" s="175"/>
      <c r="G74" s="175"/>
      <c r="H74" s="175"/>
      <c r="I74" s="176"/>
      <c r="J74" s="177">
        <f>J523</f>
        <v>0</v>
      </c>
      <c r="K74" s="173"/>
      <c r="L74" s="178"/>
    </row>
    <row r="75" s="8" customFormat="1" ht="19.92" customHeight="1">
      <c r="B75" s="172"/>
      <c r="C75" s="173"/>
      <c r="D75" s="174" t="s">
        <v>164</v>
      </c>
      <c r="E75" s="175"/>
      <c r="F75" s="175"/>
      <c r="G75" s="175"/>
      <c r="H75" s="175"/>
      <c r="I75" s="176"/>
      <c r="J75" s="177">
        <f>J587</f>
        <v>0</v>
      </c>
      <c r="K75" s="173"/>
      <c r="L75" s="178"/>
    </row>
    <row r="76" s="8" customFormat="1" ht="19.92" customHeight="1">
      <c r="B76" s="172"/>
      <c r="C76" s="173"/>
      <c r="D76" s="174" t="s">
        <v>165</v>
      </c>
      <c r="E76" s="175"/>
      <c r="F76" s="175"/>
      <c r="G76" s="175"/>
      <c r="H76" s="175"/>
      <c r="I76" s="176"/>
      <c r="J76" s="177">
        <f>J605</f>
        <v>0</v>
      </c>
      <c r="K76" s="173"/>
      <c r="L76" s="178"/>
    </row>
    <row r="77" s="8" customFormat="1" ht="19.92" customHeight="1">
      <c r="B77" s="172"/>
      <c r="C77" s="173"/>
      <c r="D77" s="174" t="s">
        <v>166</v>
      </c>
      <c r="E77" s="175"/>
      <c r="F77" s="175"/>
      <c r="G77" s="175"/>
      <c r="H77" s="175"/>
      <c r="I77" s="176"/>
      <c r="J77" s="177">
        <f>J619</f>
        <v>0</v>
      </c>
      <c r="K77" s="173"/>
      <c r="L77" s="178"/>
    </row>
    <row r="78" s="8" customFormat="1" ht="19.92" customHeight="1">
      <c r="B78" s="172"/>
      <c r="C78" s="173"/>
      <c r="D78" s="174" t="s">
        <v>167</v>
      </c>
      <c r="E78" s="175"/>
      <c r="F78" s="175"/>
      <c r="G78" s="175"/>
      <c r="H78" s="175"/>
      <c r="I78" s="176"/>
      <c r="J78" s="177">
        <f>J633</f>
        <v>0</v>
      </c>
      <c r="K78" s="173"/>
      <c r="L78" s="178"/>
    </row>
    <row r="79" s="8" customFormat="1" ht="19.92" customHeight="1">
      <c r="B79" s="172"/>
      <c r="C79" s="173"/>
      <c r="D79" s="174" t="s">
        <v>168</v>
      </c>
      <c r="E79" s="175"/>
      <c r="F79" s="175"/>
      <c r="G79" s="175"/>
      <c r="H79" s="175"/>
      <c r="I79" s="176"/>
      <c r="J79" s="177">
        <f>J644</f>
        <v>0</v>
      </c>
      <c r="K79" s="173"/>
      <c r="L79" s="178"/>
    </row>
    <row r="80" s="1" customFormat="1" ht="21.84" customHeight="1">
      <c r="B80" s="37"/>
      <c r="C80" s="38"/>
      <c r="D80" s="38"/>
      <c r="E80" s="38"/>
      <c r="F80" s="38"/>
      <c r="G80" s="38"/>
      <c r="H80" s="38"/>
      <c r="I80" s="131"/>
      <c r="J80" s="38"/>
      <c r="K80" s="38"/>
      <c r="L80" s="42"/>
    </row>
    <row r="81" s="1" customFormat="1" ht="6.96" customHeight="1">
      <c r="B81" s="56"/>
      <c r="C81" s="57"/>
      <c r="D81" s="57"/>
      <c r="E81" s="57"/>
      <c r="F81" s="57"/>
      <c r="G81" s="57"/>
      <c r="H81" s="57"/>
      <c r="I81" s="155"/>
      <c r="J81" s="57"/>
      <c r="K81" s="57"/>
      <c r="L81" s="42"/>
    </row>
    <row r="85" s="1" customFormat="1" ht="6.96" customHeight="1">
      <c r="B85" s="58"/>
      <c r="C85" s="59"/>
      <c r="D85" s="59"/>
      <c r="E85" s="59"/>
      <c r="F85" s="59"/>
      <c r="G85" s="59"/>
      <c r="H85" s="59"/>
      <c r="I85" s="158"/>
      <c r="J85" s="59"/>
      <c r="K85" s="59"/>
      <c r="L85" s="42"/>
    </row>
    <row r="86" s="1" customFormat="1" ht="24.96" customHeight="1">
      <c r="B86" s="37"/>
      <c r="C86" s="22" t="s">
        <v>169</v>
      </c>
      <c r="D86" s="38"/>
      <c r="E86" s="38"/>
      <c r="F86" s="38"/>
      <c r="G86" s="38"/>
      <c r="H86" s="38"/>
      <c r="I86" s="131"/>
      <c r="J86" s="38"/>
      <c r="K86" s="38"/>
      <c r="L86" s="42"/>
    </row>
    <row r="87" s="1" customFormat="1" ht="6.96" customHeight="1">
      <c r="B87" s="37"/>
      <c r="C87" s="38"/>
      <c r="D87" s="38"/>
      <c r="E87" s="38"/>
      <c r="F87" s="38"/>
      <c r="G87" s="38"/>
      <c r="H87" s="38"/>
      <c r="I87" s="131"/>
      <c r="J87" s="38"/>
      <c r="K87" s="38"/>
      <c r="L87" s="42"/>
    </row>
    <row r="88" s="1" customFormat="1" ht="12" customHeight="1">
      <c r="B88" s="37"/>
      <c r="C88" s="31" t="s">
        <v>16</v>
      </c>
      <c r="D88" s="38"/>
      <c r="E88" s="38"/>
      <c r="F88" s="38"/>
      <c r="G88" s="38"/>
      <c r="H88" s="38"/>
      <c r="I88" s="131"/>
      <c r="J88" s="38"/>
      <c r="K88" s="38"/>
      <c r="L88" s="42"/>
    </row>
    <row r="89" s="1" customFormat="1" ht="16.5" customHeight="1">
      <c r="B89" s="37"/>
      <c r="C89" s="38"/>
      <c r="D89" s="38"/>
      <c r="E89" s="159" t="str">
        <f>E7</f>
        <v>Snížení energetické náročnosti budovy školy SpZŠ v Úpici, REV, 16.1.2020</v>
      </c>
      <c r="F89" s="31"/>
      <c r="G89" s="31"/>
      <c r="H89" s="31"/>
      <c r="I89" s="131"/>
      <c r="J89" s="38"/>
      <c r="K89" s="38"/>
      <c r="L89" s="42"/>
    </row>
    <row r="90" s="1" customFormat="1" ht="12" customHeight="1">
      <c r="B90" s="37"/>
      <c r="C90" s="31" t="s">
        <v>105</v>
      </c>
      <c r="D90" s="38"/>
      <c r="E90" s="38"/>
      <c r="F90" s="38"/>
      <c r="G90" s="38"/>
      <c r="H90" s="38"/>
      <c r="I90" s="131"/>
      <c r="J90" s="38"/>
      <c r="K90" s="38"/>
      <c r="L90" s="42"/>
    </row>
    <row r="91" s="1" customFormat="1" ht="16.5" customHeight="1">
      <c r="B91" s="37"/>
      <c r="C91" s="38"/>
      <c r="D91" s="38"/>
      <c r="E91" s="63" t="str">
        <f>E9</f>
        <v>SO 01 - Zateplení a stavební úpravy budovy</v>
      </c>
      <c r="F91" s="38"/>
      <c r="G91" s="38"/>
      <c r="H91" s="38"/>
      <c r="I91" s="131"/>
      <c r="J91" s="38"/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31"/>
      <c r="J92" s="38"/>
      <c r="K92" s="38"/>
      <c r="L92" s="42"/>
    </row>
    <row r="93" s="1" customFormat="1" ht="12" customHeight="1">
      <c r="B93" s="37"/>
      <c r="C93" s="31" t="s">
        <v>20</v>
      </c>
      <c r="D93" s="38"/>
      <c r="E93" s="38"/>
      <c r="F93" s="26" t="str">
        <f>F12</f>
        <v>Úpice (774654)</v>
      </c>
      <c r="G93" s="38"/>
      <c r="H93" s="38"/>
      <c r="I93" s="133" t="s">
        <v>22</v>
      </c>
      <c r="J93" s="66" t="str">
        <f>IF(J12="","",J12)</f>
        <v>16. 1. 2020</v>
      </c>
      <c r="K93" s="38"/>
      <c r="L93" s="42"/>
    </row>
    <row r="94" s="1" customFormat="1" ht="6.96" customHeight="1">
      <c r="B94" s="37"/>
      <c r="C94" s="38"/>
      <c r="D94" s="38"/>
      <c r="E94" s="38"/>
      <c r="F94" s="38"/>
      <c r="G94" s="38"/>
      <c r="H94" s="38"/>
      <c r="I94" s="131"/>
      <c r="J94" s="38"/>
      <c r="K94" s="38"/>
      <c r="L94" s="42"/>
    </row>
    <row r="95" s="1" customFormat="1" ht="38.55" customHeight="1">
      <c r="B95" s="37"/>
      <c r="C95" s="31" t="s">
        <v>24</v>
      </c>
      <c r="D95" s="38"/>
      <c r="E95" s="38"/>
      <c r="F95" s="26" t="str">
        <f>E15</f>
        <v>SpZŠ Augustina Bartoše, náb. pplk. A.Bunzla 660</v>
      </c>
      <c r="G95" s="38"/>
      <c r="H95" s="38"/>
      <c r="I95" s="133" t="s">
        <v>30</v>
      </c>
      <c r="J95" s="35" t="str">
        <f>E21</f>
        <v>Projecticon s.r.o., A. Kopeckého 151, Nový Hrádek</v>
      </c>
      <c r="K95" s="38"/>
      <c r="L95" s="42"/>
    </row>
    <row r="96" s="1" customFormat="1" ht="13.65" customHeight="1">
      <c r="B96" s="37"/>
      <c r="C96" s="31" t="s">
        <v>28</v>
      </c>
      <c r="D96" s="38"/>
      <c r="E96" s="38"/>
      <c r="F96" s="26" t="str">
        <f>IF(E18="","",E18)</f>
        <v>Vyplň údaj</v>
      </c>
      <c r="G96" s="38"/>
      <c r="H96" s="38"/>
      <c r="I96" s="133" t="s">
        <v>33</v>
      </c>
      <c r="J96" s="35" t="str">
        <f>E24</f>
        <v xml:space="preserve"> </v>
      </c>
      <c r="K96" s="38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31"/>
      <c r="J97" s="38"/>
      <c r="K97" s="38"/>
      <c r="L97" s="42"/>
    </row>
    <row r="98" s="9" customFormat="1" ht="29.28" customHeight="1">
      <c r="B98" s="179"/>
      <c r="C98" s="180" t="s">
        <v>170</v>
      </c>
      <c r="D98" s="181" t="s">
        <v>55</v>
      </c>
      <c r="E98" s="181" t="s">
        <v>51</v>
      </c>
      <c r="F98" s="181" t="s">
        <v>52</v>
      </c>
      <c r="G98" s="181" t="s">
        <v>171</v>
      </c>
      <c r="H98" s="181" t="s">
        <v>172</v>
      </c>
      <c r="I98" s="182" t="s">
        <v>173</v>
      </c>
      <c r="J98" s="181" t="s">
        <v>146</v>
      </c>
      <c r="K98" s="183" t="s">
        <v>174</v>
      </c>
      <c r="L98" s="184"/>
      <c r="M98" s="87" t="s">
        <v>1</v>
      </c>
      <c r="N98" s="88" t="s">
        <v>40</v>
      </c>
      <c r="O98" s="88" t="s">
        <v>175</v>
      </c>
      <c r="P98" s="88" t="s">
        <v>176</v>
      </c>
      <c r="Q98" s="88" t="s">
        <v>177</v>
      </c>
      <c r="R98" s="88" t="s">
        <v>178</v>
      </c>
      <c r="S98" s="88" t="s">
        <v>179</v>
      </c>
      <c r="T98" s="89" t="s">
        <v>180</v>
      </c>
    </row>
    <row r="99" s="1" customFormat="1" ht="22.8" customHeight="1">
      <c r="B99" s="37"/>
      <c r="C99" s="94" t="s">
        <v>181</v>
      </c>
      <c r="D99" s="38"/>
      <c r="E99" s="38"/>
      <c r="F99" s="38"/>
      <c r="G99" s="38"/>
      <c r="H99" s="38"/>
      <c r="I99" s="131"/>
      <c r="J99" s="185">
        <f>BK99</f>
        <v>0</v>
      </c>
      <c r="K99" s="38"/>
      <c r="L99" s="42"/>
      <c r="M99" s="90"/>
      <c r="N99" s="91"/>
      <c r="O99" s="91"/>
      <c r="P99" s="186">
        <f>P100+P374</f>
        <v>0</v>
      </c>
      <c r="Q99" s="91"/>
      <c r="R99" s="186">
        <f>R100+R374</f>
        <v>390.99689900999999</v>
      </c>
      <c r="S99" s="91"/>
      <c r="T99" s="187">
        <f>T100+T374</f>
        <v>22.208235549999998</v>
      </c>
      <c r="AT99" s="16" t="s">
        <v>69</v>
      </c>
      <c r="AU99" s="16" t="s">
        <v>148</v>
      </c>
      <c r="BK99" s="188">
        <f>BK100+BK374</f>
        <v>0</v>
      </c>
    </row>
    <row r="100" s="10" customFormat="1" ht="25.92" customHeight="1">
      <c r="B100" s="189"/>
      <c r="C100" s="190"/>
      <c r="D100" s="191" t="s">
        <v>69</v>
      </c>
      <c r="E100" s="192" t="s">
        <v>182</v>
      </c>
      <c r="F100" s="192" t="s">
        <v>183</v>
      </c>
      <c r="G100" s="190"/>
      <c r="H100" s="190"/>
      <c r="I100" s="193"/>
      <c r="J100" s="194">
        <f>BK100</f>
        <v>0</v>
      </c>
      <c r="K100" s="190"/>
      <c r="L100" s="195"/>
      <c r="M100" s="196"/>
      <c r="N100" s="197"/>
      <c r="O100" s="197"/>
      <c r="P100" s="198">
        <f>P101+P126+P129+P283+P357+P372</f>
        <v>0</v>
      </c>
      <c r="Q100" s="197"/>
      <c r="R100" s="198">
        <f>R101+R126+R129+R283+R357+R372</f>
        <v>376.71081999</v>
      </c>
      <c r="S100" s="197"/>
      <c r="T100" s="199">
        <f>T101+T126+T129+T283+T357+T372</f>
        <v>16.656113999999999</v>
      </c>
      <c r="AR100" s="200" t="s">
        <v>78</v>
      </c>
      <c r="AT100" s="201" t="s">
        <v>69</v>
      </c>
      <c r="AU100" s="201" t="s">
        <v>70</v>
      </c>
      <c r="AY100" s="200" t="s">
        <v>184</v>
      </c>
      <c r="BK100" s="202">
        <f>BK101+BK126+BK129+BK283+BK357+BK372</f>
        <v>0</v>
      </c>
    </row>
    <row r="101" s="10" customFormat="1" ht="22.8" customHeight="1">
      <c r="B101" s="189"/>
      <c r="C101" s="190"/>
      <c r="D101" s="191" t="s">
        <v>69</v>
      </c>
      <c r="E101" s="203" t="s">
        <v>78</v>
      </c>
      <c r="F101" s="203" t="s">
        <v>185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SUM(P102:P125)</f>
        <v>0</v>
      </c>
      <c r="Q101" s="197"/>
      <c r="R101" s="198">
        <f>SUM(R102:R125)</f>
        <v>0.00044200000000000001</v>
      </c>
      <c r="S101" s="197"/>
      <c r="T101" s="199">
        <f>SUM(T102:T125)</f>
        <v>0</v>
      </c>
      <c r="AR101" s="200" t="s">
        <v>78</v>
      </c>
      <c r="AT101" s="201" t="s">
        <v>69</v>
      </c>
      <c r="AU101" s="201" t="s">
        <v>78</v>
      </c>
      <c r="AY101" s="200" t="s">
        <v>184</v>
      </c>
      <c r="BK101" s="202">
        <f>SUM(BK102:BK125)</f>
        <v>0</v>
      </c>
    </row>
    <row r="102" s="1" customFormat="1" ht="16.5" customHeight="1">
      <c r="B102" s="37"/>
      <c r="C102" s="205" t="s">
        <v>78</v>
      </c>
      <c r="D102" s="205" t="s">
        <v>186</v>
      </c>
      <c r="E102" s="206" t="s">
        <v>187</v>
      </c>
      <c r="F102" s="207" t="s">
        <v>188</v>
      </c>
      <c r="G102" s="208" t="s">
        <v>189</v>
      </c>
      <c r="H102" s="209">
        <v>29.440000000000001</v>
      </c>
      <c r="I102" s="210"/>
      <c r="J102" s="211">
        <f>ROUND(I102*H102,2)</f>
        <v>0</v>
      </c>
      <c r="K102" s="207" t="s">
        <v>1</v>
      </c>
      <c r="L102" s="42"/>
      <c r="M102" s="212" t="s">
        <v>1</v>
      </c>
      <c r="N102" s="213" t="s">
        <v>41</v>
      </c>
      <c r="O102" s="78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6" t="s">
        <v>190</v>
      </c>
      <c r="AT102" s="16" t="s">
        <v>186</v>
      </c>
      <c r="AU102" s="16" t="s">
        <v>80</v>
      </c>
      <c r="AY102" s="16" t="s">
        <v>184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78</v>
      </c>
      <c r="BK102" s="216">
        <f>ROUND(I102*H102,2)</f>
        <v>0</v>
      </c>
      <c r="BL102" s="16" t="s">
        <v>190</v>
      </c>
      <c r="BM102" s="16" t="s">
        <v>191</v>
      </c>
    </row>
    <row r="103" s="11" customFormat="1">
      <c r="B103" s="217"/>
      <c r="C103" s="218"/>
      <c r="D103" s="219" t="s">
        <v>192</v>
      </c>
      <c r="E103" s="220" t="s">
        <v>1</v>
      </c>
      <c r="F103" s="221" t="s">
        <v>193</v>
      </c>
      <c r="G103" s="218"/>
      <c r="H103" s="222">
        <v>29.440000000000001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192</v>
      </c>
      <c r="AU103" s="228" t="s">
        <v>80</v>
      </c>
      <c r="AV103" s="11" t="s">
        <v>80</v>
      </c>
      <c r="AW103" s="11" t="s">
        <v>32</v>
      </c>
      <c r="AX103" s="11" t="s">
        <v>78</v>
      </c>
      <c r="AY103" s="228" t="s">
        <v>184</v>
      </c>
    </row>
    <row r="104" s="1" customFormat="1" ht="16.5" customHeight="1">
      <c r="B104" s="37"/>
      <c r="C104" s="205" t="s">
        <v>80</v>
      </c>
      <c r="D104" s="205" t="s">
        <v>186</v>
      </c>
      <c r="E104" s="206" t="s">
        <v>194</v>
      </c>
      <c r="F104" s="207" t="s">
        <v>195</v>
      </c>
      <c r="G104" s="208" t="s">
        <v>196</v>
      </c>
      <c r="H104" s="209">
        <v>5.8879999999999999</v>
      </c>
      <c r="I104" s="210"/>
      <c r="J104" s="211">
        <f>ROUND(I104*H104,2)</f>
        <v>0</v>
      </c>
      <c r="K104" s="207" t="s">
        <v>197</v>
      </c>
      <c r="L104" s="42"/>
      <c r="M104" s="212" t="s">
        <v>1</v>
      </c>
      <c r="N104" s="213" t="s">
        <v>41</v>
      </c>
      <c r="O104" s="78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6" t="s">
        <v>190</v>
      </c>
      <c r="AT104" s="16" t="s">
        <v>186</v>
      </c>
      <c r="AU104" s="16" t="s">
        <v>80</v>
      </c>
      <c r="AY104" s="16" t="s">
        <v>184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78</v>
      </c>
      <c r="BK104" s="216">
        <f>ROUND(I104*H104,2)</f>
        <v>0</v>
      </c>
      <c r="BL104" s="16" t="s">
        <v>190</v>
      </c>
      <c r="BM104" s="16" t="s">
        <v>198</v>
      </c>
    </row>
    <row r="105" s="11" customFormat="1">
      <c r="B105" s="217"/>
      <c r="C105" s="218"/>
      <c r="D105" s="219" t="s">
        <v>192</v>
      </c>
      <c r="E105" s="220" t="s">
        <v>1</v>
      </c>
      <c r="F105" s="221" t="s">
        <v>199</v>
      </c>
      <c r="G105" s="218"/>
      <c r="H105" s="222">
        <v>5.8879999999999999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192</v>
      </c>
      <c r="AU105" s="228" t="s">
        <v>80</v>
      </c>
      <c r="AV105" s="11" t="s">
        <v>80</v>
      </c>
      <c r="AW105" s="11" t="s">
        <v>32</v>
      </c>
      <c r="AX105" s="11" t="s">
        <v>78</v>
      </c>
      <c r="AY105" s="228" t="s">
        <v>184</v>
      </c>
    </row>
    <row r="106" s="1" customFormat="1" ht="16.5" customHeight="1">
      <c r="B106" s="37"/>
      <c r="C106" s="205" t="s">
        <v>200</v>
      </c>
      <c r="D106" s="205" t="s">
        <v>186</v>
      </c>
      <c r="E106" s="206" t="s">
        <v>201</v>
      </c>
      <c r="F106" s="207" t="s">
        <v>202</v>
      </c>
      <c r="G106" s="208" t="s">
        <v>196</v>
      </c>
      <c r="H106" s="209">
        <v>5.8879999999999999</v>
      </c>
      <c r="I106" s="210"/>
      <c r="J106" s="211">
        <f>ROUND(I106*H106,2)</f>
        <v>0</v>
      </c>
      <c r="K106" s="207" t="s">
        <v>1</v>
      </c>
      <c r="L106" s="42"/>
      <c r="M106" s="212" t="s">
        <v>1</v>
      </c>
      <c r="N106" s="213" t="s">
        <v>41</v>
      </c>
      <c r="O106" s="78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6" t="s">
        <v>190</v>
      </c>
      <c r="AT106" s="16" t="s">
        <v>186</v>
      </c>
      <c r="AU106" s="16" t="s">
        <v>80</v>
      </c>
      <c r="AY106" s="16" t="s">
        <v>184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78</v>
      </c>
      <c r="BK106" s="216">
        <f>ROUND(I106*H106,2)</f>
        <v>0</v>
      </c>
      <c r="BL106" s="16" t="s">
        <v>190</v>
      </c>
      <c r="BM106" s="16" t="s">
        <v>203</v>
      </c>
    </row>
    <row r="107" s="1" customFormat="1" ht="16.5" customHeight="1">
      <c r="B107" s="37"/>
      <c r="C107" s="205" t="s">
        <v>190</v>
      </c>
      <c r="D107" s="205" t="s">
        <v>186</v>
      </c>
      <c r="E107" s="206" t="s">
        <v>204</v>
      </c>
      <c r="F107" s="207" t="s">
        <v>205</v>
      </c>
      <c r="G107" s="208" t="s">
        <v>196</v>
      </c>
      <c r="H107" s="209">
        <v>5.8879999999999999</v>
      </c>
      <c r="I107" s="210"/>
      <c r="J107" s="211">
        <f>ROUND(I107*H107,2)</f>
        <v>0</v>
      </c>
      <c r="K107" s="207" t="s">
        <v>197</v>
      </c>
      <c r="L107" s="42"/>
      <c r="M107" s="212" t="s">
        <v>1</v>
      </c>
      <c r="N107" s="213" t="s">
        <v>41</v>
      </c>
      <c r="O107" s="78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16" t="s">
        <v>190</v>
      </c>
      <c r="AT107" s="16" t="s">
        <v>186</v>
      </c>
      <c r="AU107" s="16" t="s">
        <v>80</v>
      </c>
      <c r="AY107" s="16" t="s">
        <v>184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78</v>
      </c>
      <c r="BK107" s="216">
        <f>ROUND(I107*H107,2)</f>
        <v>0</v>
      </c>
      <c r="BL107" s="16" t="s">
        <v>190</v>
      </c>
      <c r="BM107" s="16" t="s">
        <v>206</v>
      </c>
    </row>
    <row r="108" s="1" customFormat="1" ht="16.5" customHeight="1">
      <c r="B108" s="37"/>
      <c r="C108" s="205" t="s">
        <v>207</v>
      </c>
      <c r="D108" s="205" t="s">
        <v>186</v>
      </c>
      <c r="E108" s="206" t="s">
        <v>208</v>
      </c>
      <c r="F108" s="207" t="s">
        <v>209</v>
      </c>
      <c r="G108" s="208" t="s">
        <v>196</v>
      </c>
      <c r="H108" s="209">
        <v>8.0960000000000001</v>
      </c>
      <c r="I108" s="210"/>
      <c r="J108" s="211">
        <f>ROUND(I108*H108,2)</f>
        <v>0</v>
      </c>
      <c r="K108" s="207" t="s">
        <v>197</v>
      </c>
      <c r="L108" s="42"/>
      <c r="M108" s="212" t="s">
        <v>1</v>
      </c>
      <c r="N108" s="213" t="s">
        <v>41</v>
      </c>
      <c r="O108" s="78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6" t="s">
        <v>190</v>
      </c>
      <c r="AT108" s="16" t="s">
        <v>186</v>
      </c>
      <c r="AU108" s="16" t="s">
        <v>80</v>
      </c>
      <c r="AY108" s="16" t="s">
        <v>184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78</v>
      </c>
      <c r="BK108" s="216">
        <f>ROUND(I108*H108,2)</f>
        <v>0</v>
      </c>
      <c r="BL108" s="16" t="s">
        <v>190</v>
      </c>
      <c r="BM108" s="16" t="s">
        <v>210</v>
      </c>
    </row>
    <row r="109" s="11" customFormat="1">
      <c r="B109" s="217"/>
      <c r="C109" s="218"/>
      <c r="D109" s="219" t="s">
        <v>192</v>
      </c>
      <c r="E109" s="220" t="s">
        <v>1</v>
      </c>
      <c r="F109" s="221" t="s">
        <v>211</v>
      </c>
      <c r="G109" s="218"/>
      <c r="H109" s="222">
        <v>8.0960000000000001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192</v>
      </c>
      <c r="AU109" s="228" t="s">
        <v>80</v>
      </c>
      <c r="AV109" s="11" t="s">
        <v>80</v>
      </c>
      <c r="AW109" s="11" t="s">
        <v>32</v>
      </c>
      <c r="AX109" s="11" t="s">
        <v>78</v>
      </c>
      <c r="AY109" s="228" t="s">
        <v>184</v>
      </c>
    </row>
    <row r="110" s="1" customFormat="1" ht="16.5" customHeight="1">
      <c r="B110" s="37"/>
      <c r="C110" s="205" t="s">
        <v>212</v>
      </c>
      <c r="D110" s="205" t="s">
        <v>186</v>
      </c>
      <c r="E110" s="206" t="s">
        <v>213</v>
      </c>
      <c r="F110" s="207" t="s">
        <v>214</v>
      </c>
      <c r="G110" s="208" t="s">
        <v>196</v>
      </c>
      <c r="H110" s="209">
        <v>5.8879999999999999</v>
      </c>
      <c r="I110" s="210"/>
      <c r="J110" s="211">
        <f>ROUND(I110*H110,2)</f>
        <v>0</v>
      </c>
      <c r="K110" s="207" t="s">
        <v>197</v>
      </c>
      <c r="L110" s="42"/>
      <c r="M110" s="212" t="s">
        <v>1</v>
      </c>
      <c r="N110" s="213" t="s">
        <v>41</v>
      </c>
      <c r="O110" s="78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6" t="s">
        <v>190</v>
      </c>
      <c r="AT110" s="16" t="s">
        <v>186</v>
      </c>
      <c r="AU110" s="16" t="s">
        <v>80</v>
      </c>
      <c r="AY110" s="16" t="s">
        <v>184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78</v>
      </c>
      <c r="BK110" s="216">
        <f>ROUND(I110*H110,2)</f>
        <v>0</v>
      </c>
      <c r="BL110" s="16" t="s">
        <v>190</v>
      </c>
      <c r="BM110" s="16" t="s">
        <v>215</v>
      </c>
    </row>
    <row r="111" s="1" customFormat="1" ht="16.5" customHeight="1">
      <c r="B111" s="37"/>
      <c r="C111" s="205" t="s">
        <v>216</v>
      </c>
      <c r="D111" s="205" t="s">
        <v>186</v>
      </c>
      <c r="E111" s="206" t="s">
        <v>217</v>
      </c>
      <c r="F111" s="207" t="s">
        <v>218</v>
      </c>
      <c r="G111" s="208" t="s">
        <v>196</v>
      </c>
      <c r="H111" s="209">
        <v>5.8879999999999999</v>
      </c>
      <c r="I111" s="210"/>
      <c r="J111" s="211">
        <f>ROUND(I111*H111,2)</f>
        <v>0</v>
      </c>
      <c r="K111" s="207" t="s">
        <v>197</v>
      </c>
      <c r="L111" s="42"/>
      <c r="M111" s="212" t="s">
        <v>1</v>
      </c>
      <c r="N111" s="213" t="s">
        <v>41</v>
      </c>
      <c r="O111" s="78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16" t="s">
        <v>190</v>
      </c>
      <c r="AT111" s="16" t="s">
        <v>186</v>
      </c>
      <c r="AU111" s="16" t="s">
        <v>80</v>
      </c>
      <c r="AY111" s="16" t="s">
        <v>184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78</v>
      </c>
      <c r="BK111" s="216">
        <f>ROUND(I111*H111,2)</f>
        <v>0</v>
      </c>
      <c r="BL111" s="16" t="s">
        <v>190</v>
      </c>
      <c r="BM111" s="16" t="s">
        <v>219</v>
      </c>
    </row>
    <row r="112" s="1" customFormat="1" ht="16.5" customHeight="1">
      <c r="B112" s="37"/>
      <c r="C112" s="205" t="s">
        <v>220</v>
      </c>
      <c r="D112" s="205" t="s">
        <v>186</v>
      </c>
      <c r="E112" s="206" t="s">
        <v>221</v>
      </c>
      <c r="F112" s="207" t="s">
        <v>222</v>
      </c>
      <c r="G112" s="208" t="s">
        <v>196</v>
      </c>
      <c r="H112" s="209">
        <v>1.8400000000000001</v>
      </c>
      <c r="I112" s="210"/>
      <c r="J112" s="211">
        <f>ROUND(I112*H112,2)</f>
        <v>0</v>
      </c>
      <c r="K112" s="207" t="s">
        <v>197</v>
      </c>
      <c r="L112" s="42"/>
      <c r="M112" s="212" t="s">
        <v>1</v>
      </c>
      <c r="N112" s="213" t="s">
        <v>41</v>
      </c>
      <c r="O112" s="78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6" t="s">
        <v>190</v>
      </c>
      <c r="AT112" s="16" t="s">
        <v>186</v>
      </c>
      <c r="AU112" s="16" t="s">
        <v>80</v>
      </c>
      <c r="AY112" s="16" t="s">
        <v>184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78</v>
      </c>
      <c r="BK112" s="216">
        <f>ROUND(I112*H112,2)</f>
        <v>0</v>
      </c>
      <c r="BL112" s="16" t="s">
        <v>190</v>
      </c>
      <c r="BM112" s="16" t="s">
        <v>223</v>
      </c>
    </row>
    <row r="113" s="11" customFormat="1">
      <c r="B113" s="217"/>
      <c r="C113" s="218"/>
      <c r="D113" s="219" t="s">
        <v>192</v>
      </c>
      <c r="E113" s="220" t="s">
        <v>1</v>
      </c>
      <c r="F113" s="221" t="s">
        <v>224</v>
      </c>
      <c r="G113" s="218"/>
      <c r="H113" s="222">
        <v>1.8400000000000001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192</v>
      </c>
      <c r="AU113" s="228" t="s">
        <v>80</v>
      </c>
      <c r="AV113" s="11" t="s">
        <v>80</v>
      </c>
      <c r="AW113" s="11" t="s">
        <v>32</v>
      </c>
      <c r="AX113" s="11" t="s">
        <v>78</v>
      </c>
      <c r="AY113" s="228" t="s">
        <v>184</v>
      </c>
    </row>
    <row r="114" s="1" customFormat="1" ht="16.5" customHeight="1">
      <c r="B114" s="37"/>
      <c r="C114" s="205" t="s">
        <v>225</v>
      </c>
      <c r="D114" s="205" t="s">
        <v>186</v>
      </c>
      <c r="E114" s="206" t="s">
        <v>226</v>
      </c>
      <c r="F114" s="207" t="s">
        <v>227</v>
      </c>
      <c r="G114" s="208" t="s">
        <v>196</v>
      </c>
      <c r="H114" s="209">
        <v>9.1999999999999993</v>
      </c>
      <c r="I114" s="210"/>
      <c r="J114" s="211">
        <f>ROUND(I114*H114,2)</f>
        <v>0</v>
      </c>
      <c r="K114" s="207" t="s">
        <v>197</v>
      </c>
      <c r="L114" s="42"/>
      <c r="M114" s="212" t="s">
        <v>1</v>
      </c>
      <c r="N114" s="213" t="s">
        <v>41</v>
      </c>
      <c r="O114" s="78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6" t="s">
        <v>190</v>
      </c>
      <c r="AT114" s="16" t="s">
        <v>186</v>
      </c>
      <c r="AU114" s="16" t="s">
        <v>80</v>
      </c>
      <c r="AY114" s="16" t="s">
        <v>184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78</v>
      </c>
      <c r="BK114" s="216">
        <f>ROUND(I114*H114,2)</f>
        <v>0</v>
      </c>
      <c r="BL114" s="16" t="s">
        <v>190</v>
      </c>
      <c r="BM114" s="16" t="s">
        <v>228</v>
      </c>
    </row>
    <row r="115" s="11" customFormat="1">
      <c r="B115" s="217"/>
      <c r="C115" s="218"/>
      <c r="D115" s="219" t="s">
        <v>192</v>
      </c>
      <c r="E115" s="220" t="s">
        <v>1</v>
      </c>
      <c r="F115" s="221" t="s">
        <v>229</v>
      </c>
      <c r="G115" s="218"/>
      <c r="H115" s="222">
        <v>9.1999999999999993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192</v>
      </c>
      <c r="AU115" s="228" t="s">
        <v>80</v>
      </c>
      <c r="AV115" s="11" t="s">
        <v>80</v>
      </c>
      <c r="AW115" s="11" t="s">
        <v>32</v>
      </c>
      <c r="AX115" s="11" t="s">
        <v>78</v>
      </c>
      <c r="AY115" s="228" t="s">
        <v>184</v>
      </c>
    </row>
    <row r="116" s="1" customFormat="1" ht="16.5" customHeight="1">
      <c r="B116" s="37"/>
      <c r="C116" s="205" t="s">
        <v>230</v>
      </c>
      <c r="D116" s="205" t="s">
        <v>186</v>
      </c>
      <c r="E116" s="206" t="s">
        <v>231</v>
      </c>
      <c r="F116" s="207" t="s">
        <v>232</v>
      </c>
      <c r="G116" s="208" t="s">
        <v>196</v>
      </c>
      <c r="H116" s="209">
        <v>5.8879999999999999</v>
      </c>
      <c r="I116" s="210"/>
      <c r="J116" s="211">
        <f>ROUND(I116*H116,2)</f>
        <v>0</v>
      </c>
      <c r="K116" s="207" t="s">
        <v>197</v>
      </c>
      <c r="L116" s="42"/>
      <c r="M116" s="212" t="s">
        <v>1</v>
      </c>
      <c r="N116" s="213" t="s">
        <v>41</v>
      </c>
      <c r="O116" s="78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6" t="s">
        <v>190</v>
      </c>
      <c r="AT116" s="16" t="s">
        <v>186</v>
      </c>
      <c r="AU116" s="16" t="s">
        <v>80</v>
      </c>
      <c r="AY116" s="16" t="s">
        <v>184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78</v>
      </c>
      <c r="BK116" s="216">
        <f>ROUND(I116*H116,2)</f>
        <v>0</v>
      </c>
      <c r="BL116" s="16" t="s">
        <v>190</v>
      </c>
      <c r="BM116" s="16" t="s">
        <v>233</v>
      </c>
    </row>
    <row r="117" s="1" customFormat="1" ht="16.5" customHeight="1">
      <c r="B117" s="37"/>
      <c r="C117" s="205" t="s">
        <v>234</v>
      </c>
      <c r="D117" s="205" t="s">
        <v>186</v>
      </c>
      <c r="E117" s="206" t="s">
        <v>235</v>
      </c>
      <c r="F117" s="207" t="s">
        <v>236</v>
      </c>
      <c r="G117" s="208" t="s">
        <v>196</v>
      </c>
      <c r="H117" s="209">
        <v>5.8879999999999999</v>
      </c>
      <c r="I117" s="210"/>
      <c r="J117" s="211">
        <f>ROUND(I117*H117,2)</f>
        <v>0</v>
      </c>
      <c r="K117" s="207" t="s">
        <v>197</v>
      </c>
      <c r="L117" s="42"/>
      <c r="M117" s="212" t="s">
        <v>1</v>
      </c>
      <c r="N117" s="213" t="s">
        <v>41</v>
      </c>
      <c r="O117" s="78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16" t="s">
        <v>190</v>
      </c>
      <c r="AT117" s="16" t="s">
        <v>186</v>
      </c>
      <c r="AU117" s="16" t="s">
        <v>80</v>
      </c>
      <c r="AY117" s="16" t="s">
        <v>184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78</v>
      </c>
      <c r="BK117" s="216">
        <f>ROUND(I117*H117,2)</f>
        <v>0</v>
      </c>
      <c r="BL117" s="16" t="s">
        <v>190</v>
      </c>
      <c r="BM117" s="16" t="s">
        <v>237</v>
      </c>
    </row>
    <row r="118" s="1" customFormat="1" ht="16.5" customHeight="1">
      <c r="B118" s="37"/>
      <c r="C118" s="205" t="s">
        <v>238</v>
      </c>
      <c r="D118" s="205" t="s">
        <v>186</v>
      </c>
      <c r="E118" s="206" t="s">
        <v>239</v>
      </c>
      <c r="F118" s="207" t="s">
        <v>240</v>
      </c>
      <c r="G118" s="208" t="s">
        <v>241</v>
      </c>
      <c r="H118" s="209">
        <v>3.3119999999999998</v>
      </c>
      <c r="I118" s="210"/>
      <c r="J118" s="211">
        <f>ROUND(I118*H118,2)</f>
        <v>0</v>
      </c>
      <c r="K118" s="207" t="s">
        <v>197</v>
      </c>
      <c r="L118" s="42"/>
      <c r="M118" s="212" t="s">
        <v>1</v>
      </c>
      <c r="N118" s="213" t="s">
        <v>41</v>
      </c>
      <c r="O118" s="78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16" t="s">
        <v>190</v>
      </c>
      <c r="AT118" s="16" t="s">
        <v>186</v>
      </c>
      <c r="AU118" s="16" t="s">
        <v>80</v>
      </c>
      <c r="AY118" s="16" t="s">
        <v>184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78</v>
      </c>
      <c r="BK118" s="216">
        <f>ROUND(I118*H118,2)</f>
        <v>0</v>
      </c>
      <c r="BL118" s="16" t="s">
        <v>190</v>
      </c>
      <c r="BM118" s="16" t="s">
        <v>242</v>
      </c>
    </row>
    <row r="119" s="11" customFormat="1">
      <c r="B119" s="217"/>
      <c r="C119" s="218"/>
      <c r="D119" s="219" t="s">
        <v>192</v>
      </c>
      <c r="E119" s="220" t="s">
        <v>1</v>
      </c>
      <c r="F119" s="221" t="s">
        <v>243</v>
      </c>
      <c r="G119" s="218"/>
      <c r="H119" s="222">
        <v>3.3119999999999998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192</v>
      </c>
      <c r="AU119" s="228" t="s">
        <v>80</v>
      </c>
      <c r="AV119" s="11" t="s">
        <v>80</v>
      </c>
      <c r="AW119" s="11" t="s">
        <v>32</v>
      </c>
      <c r="AX119" s="11" t="s">
        <v>78</v>
      </c>
      <c r="AY119" s="228" t="s">
        <v>184</v>
      </c>
    </row>
    <row r="120" s="1" customFormat="1" ht="16.5" customHeight="1">
      <c r="B120" s="37"/>
      <c r="C120" s="205" t="s">
        <v>244</v>
      </c>
      <c r="D120" s="205" t="s">
        <v>186</v>
      </c>
      <c r="E120" s="206" t="s">
        <v>245</v>
      </c>
      <c r="F120" s="207" t="s">
        <v>246</v>
      </c>
      <c r="G120" s="208" t="s">
        <v>196</v>
      </c>
      <c r="H120" s="209">
        <v>4.048</v>
      </c>
      <c r="I120" s="210"/>
      <c r="J120" s="211">
        <f>ROUND(I120*H120,2)</f>
        <v>0</v>
      </c>
      <c r="K120" s="207" t="s">
        <v>197</v>
      </c>
      <c r="L120" s="42"/>
      <c r="M120" s="212" t="s">
        <v>1</v>
      </c>
      <c r="N120" s="213" t="s">
        <v>41</v>
      </c>
      <c r="O120" s="78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6" t="s">
        <v>190</v>
      </c>
      <c r="AT120" s="16" t="s">
        <v>186</v>
      </c>
      <c r="AU120" s="16" t="s">
        <v>80</v>
      </c>
      <c r="AY120" s="16" t="s">
        <v>184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78</v>
      </c>
      <c r="BK120" s="216">
        <f>ROUND(I120*H120,2)</f>
        <v>0</v>
      </c>
      <c r="BL120" s="16" t="s">
        <v>190</v>
      </c>
      <c r="BM120" s="16" t="s">
        <v>247</v>
      </c>
    </row>
    <row r="121" s="11" customFormat="1">
      <c r="B121" s="217"/>
      <c r="C121" s="218"/>
      <c r="D121" s="219" t="s">
        <v>192</v>
      </c>
      <c r="E121" s="220" t="s">
        <v>1</v>
      </c>
      <c r="F121" s="221" t="s">
        <v>248</v>
      </c>
      <c r="G121" s="218"/>
      <c r="H121" s="222">
        <v>4.048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192</v>
      </c>
      <c r="AU121" s="228" t="s">
        <v>80</v>
      </c>
      <c r="AV121" s="11" t="s">
        <v>80</v>
      </c>
      <c r="AW121" s="11" t="s">
        <v>32</v>
      </c>
      <c r="AX121" s="11" t="s">
        <v>78</v>
      </c>
      <c r="AY121" s="228" t="s">
        <v>184</v>
      </c>
    </row>
    <row r="122" s="1" customFormat="1" ht="16.5" customHeight="1">
      <c r="B122" s="37"/>
      <c r="C122" s="205" t="s">
        <v>249</v>
      </c>
      <c r="D122" s="205" t="s">
        <v>186</v>
      </c>
      <c r="E122" s="206" t="s">
        <v>250</v>
      </c>
      <c r="F122" s="207" t="s">
        <v>251</v>
      </c>
      <c r="G122" s="208" t="s">
        <v>189</v>
      </c>
      <c r="H122" s="209">
        <v>29.440000000000001</v>
      </c>
      <c r="I122" s="210"/>
      <c r="J122" s="211">
        <f>ROUND(I122*H122,2)</f>
        <v>0</v>
      </c>
      <c r="K122" s="207" t="s">
        <v>197</v>
      </c>
      <c r="L122" s="42"/>
      <c r="M122" s="212" t="s">
        <v>1</v>
      </c>
      <c r="N122" s="213" t="s">
        <v>41</v>
      </c>
      <c r="O122" s="78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6" t="s">
        <v>190</v>
      </c>
      <c r="AT122" s="16" t="s">
        <v>186</v>
      </c>
      <c r="AU122" s="16" t="s">
        <v>80</v>
      </c>
      <c r="AY122" s="16" t="s">
        <v>184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78</v>
      </c>
      <c r="BK122" s="216">
        <f>ROUND(I122*H122,2)</f>
        <v>0</v>
      </c>
      <c r="BL122" s="16" t="s">
        <v>190</v>
      </c>
      <c r="BM122" s="16" t="s">
        <v>252</v>
      </c>
    </row>
    <row r="123" s="1" customFormat="1" ht="16.5" customHeight="1">
      <c r="B123" s="37"/>
      <c r="C123" s="205" t="s">
        <v>8</v>
      </c>
      <c r="D123" s="205" t="s">
        <v>186</v>
      </c>
      <c r="E123" s="206" t="s">
        <v>253</v>
      </c>
      <c r="F123" s="207" t="s">
        <v>254</v>
      </c>
      <c r="G123" s="208" t="s">
        <v>189</v>
      </c>
      <c r="H123" s="209">
        <v>29.440000000000001</v>
      </c>
      <c r="I123" s="210"/>
      <c r="J123" s="211">
        <f>ROUND(I123*H123,2)</f>
        <v>0</v>
      </c>
      <c r="K123" s="207" t="s">
        <v>197</v>
      </c>
      <c r="L123" s="42"/>
      <c r="M123" s="212" t="s">
        <v>1</v>
      </c>
      <c r="N123" s="213" t="s">
        <v>41</v>
      </c>
      <c r="O123" s="78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AR123" s="16" t="s">
        <v>190</v>
      </c>
      <c r="AT123" s="16" t="s">
        <v>186</v>
      </c>
      <c r="AU123" s="16" t="s">
        <v>80</v>
      </c>
      <c r="AY123" s="16" t="s">
        <v>184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78</v>
      </c>
      <c r="BK123" s="216">
        <f>ROUND(I123*H123,2)</f>
        <v>0</v>
      </c>
      <c r="BL123" s="16" t="s">
        <v>190</v>
      </c>
      <c r="BM123" s="16" t="s">
        <v>255</v>
      </c>
    </row>
    <row r="124" s="1" customFormat="1" ht="16.5" customHeight="1">
      <c r="B124" s="37"/>
      <c r="C124" s="229" t="s">
        <v>256</v>
      </c>
      <c r="D124" s="229" t="s">
        <v>257</v>
      </c>
      <c r="E124" s="230" t="s">
        <v>258</v>
      </c>
      <c r="F124" s="231" t="s">
        <v>259</v>
      </c>
      <c r="G124" s="232" t="s">
        <v>260</v>
      </c>
      <c r="H124" s="233">
        <v>0.442</v>
      </c>
      <c r="I124" s="234"/>
      <c r="J124" s="235">
        <f>ROUND(I124*H124,2)</f>
        <v>0</v>
      </c>
      <c r="K124" s="231" t="s">
        <v>197</v>
      </c>
      <c r="L124" s="236"/>
      <c r="M124" s="237" t="s">
        <v>1</v>
      </c>
      <c r="N124" s="238" t="s">
        <v>41</v>
      </c>
      <c r="O124" s="78"/>
      <c r="P124" s="214">
        <f>O124*H124</f>
        <v>0</v>
      </c>
      <c r="Q124" s="214">
        <v>0.001</v>
      </c>
      <c r="R124" s="214">
        <f>Q124*H124</f>
        <v>0.00044200000000000001</v>
      </c>
      <c r="S124" s="214">
        <v>0</v>
      </c>
      <c r="T124" s="215">
        <f>S124*H124</f>
        <v>0</v>
      </c>
      <c r="AR124" s="16" t="s">
        <v>220</v>
      </c>
      <c r="AT124" s="16" t="s">
        <v>257</v>
      </c>
      <c r="AU124" s="16" t="s">
        <v>80</v>
      </c>
      <c r="AY124" s="16" t="s">
        <v>184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78</v>
      </c>
      <c r="BK124" s="216">
        <f>ROUND(I124*H124,2)</f>
        <v>0</v>
      </c>
      <c r="BL124" s="16" t="s">
        <v>190</v>
      </c>
      <c r="BM124" s="16" t="s">
        <v>261</v>
      </c>
    </row>
    <row r="125" s="11" customFormat="1">
      <c r="B125" s="217"/>
      <c r="C125" s="218"/>
      <c r="D125" s="219" t="s">
        <v>192</v>
      </c>
      <c r="E125" s="218"/>
      <c r="F125" s="221" t="s">
        <v>262</v>
      </c>
      <c r="G125" s="218"/>
      <c r="H125" s="222">
        <v>0.442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192</v>
      </c>
      <c r="AU125" s="228" t="s">
        <v>80</v>
      </c>
      <c r="AV125" s="11" t="s">
        <v>80</v>
      </c>
      <c r="AW125" s="11" t="s">
        <v>4</v>
      </c>
      <c r="AX125" s="11" t="s">
        <v>78</v>
      </c>
      <c r="AY125" s="228" t="s">
        <v>184</v>
      </c>
    </row>
    <row r="126" s="10" customFormat="1" ht="22.8" customHeight="1">
      <c r="B126" s="189"/>
      <c r="C126" s="190"/>
      <c r="D126" s="191" t="s">
        <v>69</v>
      </c>
      <c r="E126" s="203" t="s">
        <v>200</v>
      </c>
      <c r="F126" s="203" t="s">
        <v>263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SUM(P127:P128)</f>
        <v>0</v>
      </c>
      <c r="Q126" s="197"/>
      <c r="R126" s="198">
        <f>SUM(R127:R128)</f>
        <v>0.16712000000000002</v>
      </c>
      <c r="S126" s="197"/>
      <c r="T126" s="199">
        <f>SUM(T127:T128)</f>
        <v>0</v>
      </c>
      <c r="AR126" s="200" t="s">
        <v>78</v>
      </c>
      <c r="AT126" s="201" t="s">
        <v>69</v>
      </c>
      <c r="AU126" s="201" t="s">
        <v>78</v>
      </c>
      <c r="AY126" s="200" t="s">
        <v>184</v>
      </c>
      <c r="BK126" s="202">
        <f>SUM(BK127:BK128)</f>
        <v>0</v>
      </c>
    </row>
    <row r="127" s="1" customFormat="1" ht="16.5" customHeight="1">
      <c r="B127" s="37"/>
      <c r="C127" s="205" t="s">
        <v>264</v>
      </c>
      <c r="D127" s="205" t="s">
        <v>186</v>
      </c>
      <c r="E127" s="206" t="s">
        <v>265</v>
      </c>
      <c r="F127" s="207" t="s">
        <v>266</v>
      </c>
      <c r="G127" s="208" t="s">
        <v>189</v>
      </c>
      <c r="H127" s="209">
        <v>1.6000000000000001</v>
      </c>
      <c r="I127" s="210"/>
      <c r="J127" s="211">
        <f>ROUND(I127*H127,2)</f>
        <v>0</v>
      </c>
      <c r="K127" s="207" t="s">
        <v>197</v>
      </c>
      <c r="L127" s="42"/>
      <c r="M127" s="212" t="s">
        <v>1</v>
      </c>
      <c r="N127" s="213" t="s">
        <v>41</v>
      </c>
      <c r="O127" s="78"/>
      <c r="P127" s="214">
        <f>O127*H127</f>
        <v>0</v>
      </c>
      <c r="Q127" s="214">
        <v>0.10445</v>
      </c>
      <c r="R127" s="214">
        <f>Q127*H127</f>
        <v>0.16712000000000002</v>
      </c>
      <c r="S127" s="214">
        <v>0</v>
      </c>
      <c r="T127" s="215">
        <f>S127*H127</f>
        <v>0</v>
      </c>
      <c r="AR127" s="16" t="s">
        <v>190</v>
      </c>
      <c r="AT127" s="16" t="s">
        <v>186</v>
      </c>
      <c r="AU127" s="16" t="s">
        <v>80</v>
      </c>
      <c r="AY127" s="16" t="s">
        <v>184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78</v>
      </c>
      <c r="BK127" s="216">
        <f>ROUND(I127*H127,2)</f>
        <v>0</v>
      </c>
      <c r="BL127" s="16" t="s">
        <v>190</v>
      </c>
      <c r="BM127" s="16" t="s">
        <v>267</v>
      </c>
    </row>
    <row r="128" s="11" customFormat="1">
      <c r="B128" s="217"/>
      <c r="C128" s="218"/>
      <c r="D128" s="219" t="s">
        <v>192</v>
      </c>
      <c r="E128" s="220" t="s">
        <v>1</v>
      </c>
      <c r="F128" s="221" t="s">
        <v>268</v>
      </c>
      <c r="G128" s="218"/>
      <c r="H128" s="222">
        <v>1.6000000000000001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192</v>
      </c>
      <c r="AU128" s="228" t="s">
        <v>80</v>
      </c>
      <c r="AV128" s="11" t="s">
        <v>80</v>
      </c>
      <c r="AW128" s="11" t="s">
        <v>32</v>
      </c>
      <c r="AX128" s="11" t="s">
        <v>78</v>
      </c>
      <c r="AY128" s="228" t="s">
        <v>184</v>
      </c>
    </row>
    <row r="129" s="10" customFormat="1" ht="22.8" customHeight="1">
      <c r="B129" s="189"/>
      <c r="C129" s="190"/>
      <c r="D129" s="191" t="s">
        <v>69</v>
      </c>
      <c r="E129" s="203" t="s">
        <v>212</v>
      </c>
      <c r="F129" s="203" t="s">
        <v>269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SUM(P130:P282)</f>
        <v>0</v>
      </c>
      <c r="Q129" s="197"/>
      <c r="R129" s="198">
        <f>SUM(R130:R282)</f>
        <v>376.52229151</v>
      </c>
      <c r="S129" s="197"/>
      <c r="T129" s="199">
        <f>SUM(T130:T282)</f>
        <v>0</v>
      </c>
      <c r="AR129" s="200" t="s">
        <v>78</v>
      </c>
      <c r="AT129" s="201" t="s">
        <v>69</v>
      </c>
      <c r="AU129" s="201" t="s">
        <v>78</v>
      </c>
      <c r="AY129" s="200" t="s">
        <v>184</v>
      </c>
      <c r="BK129" s="202">
        <f>SUM(BK130:BK282)</f>
        <v>0</v>
      </c>
    </row>
    <row r="130" s="1" customFormat="1" ht="16.5" customHeight="1">
      <c r="B130" s="37"/>
      <c r="C130" s="205" t="s">
        <v>270</v>
      </c>
      <c r="D130" s="205" t="s">
        <v>186</v>
      </c>
      <c r="E130" s="206" t="s">
        <v>271</v>
      </c>
      <c r="F130" s="207" t="s">
        <v>272</v>
      </c>
      <c r="G130" s="208" t="s">
        <v>189</v>
      </c>
      <c r="H130" s="209">
        <v>46.759999999999998</v>
      </c>
      <c r="I130" s="210"/>
      <c r="J130" s="211">
        <f>ROUND(I130*H130,2)</f>
        <v>0</v>
      </c>
      <c r="K130" s="207" t="s">
        <v>197</v>
      </c>
      <c r="L130" s="42"/>
      <c r="M130" s="212" t="s">
        <v>1</v>
      </c>
      <c r="N130" s="213" t="s">
        <v>41</v>
      </c>
      <c r="O130" s="78"/>
      <c r="P130" s="214">
        <f>O130*H130</f>
        <v>0</v>
      </c>
      <c r="Q130" s="214">
        <v>0.0039100000000000003</v>
      </c>
      <c r="R130" s="214">
        <f>Q130*H130</f>
        <v>0.18283160000000001</v>
      </c>
      <c r="S130" s="214">
        <v>0</v>
      </c>
      <c r="T130" s="215">
        <f>S130*H130</f>
        <v>0</v>
      </c>
      <c r="AR130" s="16" t="s">
        <v>190</v>
      </c>
      <c r="AT130" s="16" t="s">
        <v>186</v>
      </c>
      <c r="AU130" s="16" t="s">
        <v>80</v>
      </c>
      <c r="AY130" s="16" t="s">
        <v>184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78</v>
      </c>
      <c r="BK130" s="216">
        <f>ROUND(I130*H130,2)</f>
        <v>0</v>
      </c>
      <c r="BL130" s="16" t="s">
        <v>190</v>
      </c>
      <c r="BM130" s="16" t="s">
        <v>273</v>
      </c>
    </row>
    <row r="131" s="11" customFormat="1">
      <c r="B131" s="217"/>
      <c r="C131" s="218"/>
      <c r="D131" s="219" t="s">
        <v>192</v>
      </c>
      <c r="E131" s="220" t="s">
        <v>1</v>
      </c>
      <c r="F131" s="221" t="s">
        <v>122</v>
      </c>
      <c r="G131" s="218"/>
      <c r="H131" s="222">
        <v>46.759999999999998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192</v>
      </c>
      <c r="AU131" s="228" t="s">
        <v>80</v>
      </c>
      <c r="AV131" s="11" t="s">
        <v>80</v>
      </c>
      <c r="AW131" s="11" t="s">
        <v>32</v>
      </c>
      <c r="AX131" s="11" t="s">
        <v>78</v>
      </c>
      <c r="AY131" s="228" t="s">
        <v>184</v>
      </c>
    </row>
    <row r="132" s="1" customFormat="1" ht="16.5" customHeight="1">
      <c r="B132" s="37"/>
      <c r="C132" s="205" t="s">
        <v>274</v>
      </c>
      <c r="D132" s="205" t="s">
        <v>186</v>
      </c>
      <c r="E132" s="206" t="s">
        <v>275</v>
      </c>
      <c r="F132" s="207" t="s">
        <v>276</v>
      </c>
      <c r="G132" s="208" t="s">
        <v>189</v>
      </c>
      <c r="H132" s="209">
        <v>46.759999999999998</v>
      </c>
      <c r="I132" s="210"/>
      <c r="J132" s="211">
        <f>ROUND(I132*H132,2)</f>
        <v>0</v>
      </c>
      <c r="K132" s="207" t="s">
        <v>197</v>
      </c>
      <c r="L132" s="42"/>
      <c r="M132" s="212" t="s">
        <v>1</v>
      </c>
      <c r="N132" s="213" t="s">
        <v>41</v>
      </c>
      <c r="O132" s="78"/>
      <c r="P132" s="214">
        <f>O132*H132</f>
        <v>0</v>
      </c>
      <c r="Q132" s="214">
        <v>0.0012999999999999999</v>
      </c>
      <c r="R132" s="214">
        <f>Q132*H132</f>
        <v>0.060787999999999995</v>
      </c>
      <c r="S132" s="214">
        <v>0</v>
      </c>
      <c r="T132" s="215">
        <f>S132*H132</f>
        <v>0</v>
      </c>
      <c r="AR132" s="16" t="s">
        <v>190</v>
      </c>
      <c r="AT132" s="16" t="s">
        <v>186</v>
      </c>
      <c r="AU132" s="16" t="s">
        <v>80</v>
      </c>
      <c r="AY132" s="16" t="s">
        <v>184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78</v>
      </c>
      <c r="BK132" s="216">
        <f>ROUND(I132*H132,2)</f>
        <v>0</v>
      </c>
      <c r="BL132" s="16" t="s">
        <v>190</v>
      </c>
      <c r="BM132" s="16" t="s">
        <v>277</v>
      </c>
    </row>
    <row r="133" s="11" customFormat="1">
      <c r="B133" s="217"/>
      <c r="C133" s="218"/>
      <c r="D133" s="219" t="s">
        <v>192</v>
      </c>
      <c r="E133" s="220" t="s">
        <v>1</v>
      </c>
      <c r="F133" s="221" t="s">
        <v>122</v>
      </c>
      <c r="G133" s="218"/>
      <c r="H133" s="222">
        <v>46.759999999999998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192</v>
      </c>
      <c r="AU133" s="228" t="s">
        <v>80</v>
      </c>
      <c r="AV133" s="11" t="s">
        <v>80</v>
      </c>
      <c r="AW133" s="11" t="s">
        <v>32</v>
      </c>
      <c r="AX133" s="11" t="s">
        <v>78</v>
      </c>
      <c r="AY133" s="228" t="s">
        <v>184</v>
      </c>
    </row>
    <row r="134" s="1" customFormat="1" ht="16.5" customHeight="1">
      <c r="B134" s="37"/>
      <c r="C134" s="205" t="s">
        <v>278</v>
      </c>
      <c r="D134" s="205" t="s">
        <v>186</v>
      </c>
      <c r="E134" s="206" t="s">
        <v>279</v>
      </c>
      <c r="F134" s="207" t="s">
        <v>280</v>
      </c>
      <c r="G134" s="208" t="s">
        <v>189</v>
      </c>
      <c r="H134" s="209">
        <v>320.88900000000001</v>
      </c>
      <c r="I134" s="210"/>
      <c r="J134" s="211">
        <f>ROUND(I134*H134,2)</f>
        <v>0</v>
      </c>
      <c r="K134" s="207" t="s">
        <v>197</v>
      </c>
      <c r="L134" s="42"/>
      <c r="M134" s="212" t="s">
        <v>1</v>
      </c>
      <c r="N134" s="213" t="s">
        <v>41</v>
      </c>
      <c r="O134" s="78"/>
      <c r="P134" s="214">
        <f>O134*H134</f>
        <v>0</v>
      </c>
      <c r="Q134" s="214">
        <v>0.0057000000000000002</v>
      </c>
      <c r="R134" s="214">
        <f>Q134*H134</f>
        <v>1.8290673000000002</v>
      </c>
      <c r="S134" s="214">
        <v>0</v>
      </c>
      <c r="T134" s="215">
        <f>S134*H134</f>
        <v>0</v>
      </c>
      <c r="AR134" s="16" t="s">
        <v>190</v>
      </c>
      <c r="AT134" s="16" t="s">
        <v>186</v>
      </c>
      <c r="AU134" s="16" t="s">
        <v>80</v>
      </c>
      <c r="AY134" s="16" t="s">
        <v>184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78</v>
      </c>
      <c r="BK134" s="216">
        <f>ROUND(I134*H134,2)</f>
        <v>0</v>
      </c>
      <c r="BL134" s="16" t="s">
        <v>190</v>
      </c>
      <c r="BM134" s="16" t="s">
        <v>281</v>
      </c>
    </row>
    <row r="135" s="11" customFormat="1">
      <c r="B135" s="217"/>
      <c r="C135" s="218"/>
      <c r="D135" s="219" t="s">
        <v>192</v>
      </c>
      <c r="E135" s="220" t="s">
        <v>1</v>
      </c>
      <c r="F135" s="221" t="s">
        <v>282</v>
      </c>
      <c r="G135" s="218"/>
      <c r="H135" s="222">
        <v>159.648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192</v>
      </c>
      <c r="AU135" s="228" t="s">
        <v>80</v>
      </c>
      <c r="AV135" s="11" t="s">
        <v>80</v>
      </c>
      <c r="AW135" s="11" t="s">
        <v>32</v>
      </c>
      <c r="AX135" s="11" t="s">
        <v>70</v>
      </c>
      <c r="AY135" s="228" t="s">
        <v>184</v>
      </c>
    </row>
    <row r="136" s="11" customFormat="1">
      <c r="B136" s="217"/>
      <c r="C136" s="218"/>
      <c r="D136" s="219" t="s">
        <v>192</v>
      </c>
      <c r="E136" s="220" t="s">
        <v>1</v>
      </c>
      <c r="F136" s="221" t="s">
        <v>283</v>
      </c>
      <c r="G136" s="218"/>
      <c r="H136" s="222">
        <v>137.47200000000001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192</v>
      </c>
      <c r="AU136" s="228" t="s">
        <v>80</v>
      </c>
      <c r="AV136" s="11" t="s">
        <v>80</v>
      </c>
      <c r="AW136" s="11" t="s">
        <v>32</v>
      </c>
      <c r="AX136" s="11" t="s">
        <v>70</v>
      </c>
      <c r="AY136" s="228" t="s">
        <v>184</v>
      </c>
    </row>
    <row r="137" s="11" customFormat="1">
      <c r="B137" s="217"/>
      <c r="C137" s="218"/>
      <c r="D137" s="219" t="s">
        <v>192</v>
      </c>
      <c r="E137" s="220" t="s">
        <v>1</v>
      </c>
      <c r="F137" s="221" t="s">
        <v>284</v>
      </c>
      <c r="G137" s="218"/>
      <c r="H137" s="222">
        <v>8.5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192</v>
      </c>
      <c r="AU137" s="228" t="s">
        <v>80</v>
      </c>
      <c r="AV137" s="11" t="s">
        <v>80</v>
      </c>
      <c r="AW137" s="11" t="s">
        <v>32</v>
      </c>
      <c r="AX137" s="11" t="s">
        <v>70</v>
      </c>
      <c r="AY137" s="228" t="s">
        <v>184</v>
      </c>
    </row>
    <row r="138" s="11" customFormat="1">
      <c r="B138" s="217"/>
      <c r="C138" s="218"/>
      <c r="D138" s="219" t="s">
        <v>192</v>
      </c>
      <c r="E138" s="220" t="s">
        <v>1</v>
      </c>
      <c r="F138" s="221" t="s">
        <v>285</v>
      </c>
      <c r="G138" s="218"/>
      <c r="H138" s="222">
        <v>-84.730999999999995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192</v>
      </c>
      <c r="AU138" s="228" t="s">
        <v>80</v>
      </c>
      <c r="AV138" s="11" t="s">
        <v>80</v>
      </c>
      <c r="AW138" s="11" t="s">
        <v>32</v>
      </c>
      <c r="AX138" s="11" t="s">
        <v>70</v>
      </c>
      <c r="AY138" s="228" t="s">
        <v>184</v>
      </c>
    </row>
    <row r="139" s="11" customFormat="1">
      <c r="B139" s="217"/>
      <c r="C139" s="218"/>
      <c r="D139" s="219" t="s">
        <v>192</v>
      </c>
      <c r="E139" s="220" t="s">
        <v>1</v>
      </c>
      <c r="F139" s="221" t="s">
        <v>286</v>
      </c>
      <c r="G139" s="218"/>
      <c r="H139" s="222">
        <v>100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192</v>
      </c>
      <c r="AU139" s="228" t="s">
        <v>80</v>
      </c>
      <c r="AV139" s="11" t="s">
        <v>80</v>
      </c>
      <c r="AW139" s="11" t="s">
        <v>32</v>
      </c>
      <c r="AX139" s="11" t="s">
        <v>70</v>
      </c>
      <c r="AY139" s="228" t="s">
        <v>184</v>
      </c>
    </row>
    <row r="140" s="12" customFormat="1">
      <c r="B140" s="239"/>
      <c r="C140" s="240"/>
      <c r="D140" s="219" t="s">
        <v>192</v>
      </c>
      <c r="E140" s="241" t="s">
        <v>128</v>
      </c>
      <c r="F140" s="242" t="s">
        <v>287</v>
      </c>
      <c r="G140" s="240"/>
      <c r="H140" s="243">
        <v>320.88900000000001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AT140" s="249" t="s">
        <v>192</v>
      </c>
      <c r="AU140" s="249" t="s">
        <v>80</v>
      </c>
      <c r="AV140" s="12" t="s">
        <v>190</v>
      </c>
      <c r="AW140" s="12" t="s">
        <v>32</v>
      </c>
      <c r="AX140" s="12" t="s">
        <v>78</v>
      </c>
      <c r="AY140" s="249" t="s">
        <v>184</v>
      </c>
    </row>
    <row r="141" s="1" customFormat="1" ht="16.5" customHeight="1">
      <c r="B141" s="37"/>
      <c r="C141" s="205" t="s">
        <v>7</v>
      </c>
      <c r="D141" s="205" t="s">
        <v>186</v>
      </c>
      <c r="E141" s="206" t="s">
        <v>288</v>
      </c>
      <c r="F141" s="207" t="s">
        <v>289</v>
      </c>
      <c r="G141" s="208" t="s">
        <v>189</v>
      </c>
      <c r="H141" s="209">
        <v>168.67400000000001</v>
      </c>
      <c r="I141" s="210"/>
      <c r="J141" s="211">
        <f>ROUND(I141*H141,2)</f>
        <v>0</v>
      </c>
      <c r="K141" s="207" t="s">
        <v>197</v>
      </c>
      <c r="L141" s="42"/>
      <c r="M141" s="212" t="s">
        <v>1</v>
      </c>
      <c r="N141" s="213" t="s">
        <v>41</v>
      </c>
      <c r="O141" s="78"/>
      <c r="P141" s="214">
        <f>O141*H141</f>
        <v>0</v>
      </c>
      <c r="Q141" s="214">
        <v>0.00025999999999999998</v>
      </c>
      <c r="R141" s="214">
        <f>Q141*H141</f>
        <v>0.043855239999999997</v>
      </c>
      <c r="S141" s="214">
        <v>0</v>
      </c>
      <c r="T141" s="215">
        <f>S141*H141</f>
        <v>0</v>
      </c>
      <c r="AR141" s="16" t="s">
        <v>190</v>
      </c>
      <c r="AT141" s="16" t="s">
        <v>186</v>
      </c>
      <c r="AU141" s="16" t="s">
        <v>80</v>
      </c>
      <c r="AY141" s="16" t="s">
        <v>184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78</v>
      </c>
      <c r="BK141" s="216">
        <f>ROUND(I141*H141,2)</f>
        <v>0</v>
      </c>
      <c r="BL141" s="16" t="s">
        <v>190</v>
      </c>
      <c r="BM141" s="16" t="s">
        <v>290</v>
      </c>
    </row>
    <row r="142" s="11" customFormat="1">
      <c r="B142" s="217"/>
      <c r="C142" s="218"/>
      <c r="D142" s="219" t="s">
        <v>192</v>
      </c>
      <c r="E142" s="220" t="s">
        <v>1</v>
      </c>
      <c r="F142" s="221" t="s">
        <v>291</v>
      </c>
      <c r="G142" s="218"/>
      <c r="H142" s="222">
        <v>168.67400000000001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192</v>
      </c>
      <c r="AU142" s="228" t="s">
        <v>80</v>
      </c>
      <c r="AV142" s="11" t="s">
        <v>80</v>
      </c>
      <c r="AW142" s="11" t="s">
        <v>32</v>
      </c>
      <c r="AX142" s="11" t="s">
        <v>78</v>
      </c>
      <c r="AY142" s="228" t="s">
        <v>184</v>
      </c>
    </row>
    <row r="143" s="1" customFormat="1" ht="16.5" customHeight="1">
      <c r="B143" s="37"/>
      <c r="C143" s="205" t="s">
        <v>292</v>
      </c>
      <c r="D143" s="205" t="s">
        <v>186</v>
      </c>
      <c r="E143" s="206" t="s">
        <v>293</v>
      </c>
      <c r="F143" s="207" t="s">
        <v>294</v>
      </c>
      <c r="G143" s="208" t="s">
        <v>189</v>
      </c>
      <c r="H143" s="209">
        <v>189.06100000000001</v>
      </c>
      <c r="I143" s="210"/>
      <c r="J143" s="211">
        <f>ROUND(I143*H143,2)</f>
        <v>0</v>
      </c>
      <c r="K143" s="207" t="s">
        <v>197</v>
      </c>
      <c r="L143" s="42"/>
      <c r="M143" s="212" t="s">
        <v>1</v>
      </c>
      <c r="N143" s="213" t="s">
        <v>41</v>
      </c>
      <c r="O143" s="78"/>
      <c r="P143" s="214">
        <f>O143*H143</f>
        <v>0</v>
      </c>
      <c r="Q143" s="214">
        <v>0.0043800000000000002</v>
      </c>
      <c r="R143" s="214">
        <f>Q143*H143</f>
        <v>0.82808718000000003</v>
      </c>
      <c r="S143" s="214">
        <v>0</v>
      </c>
      <c r="T143" s="215">
        <f>S143*H143</f>
        <v>0</v>
      </c>
      <c r="AR143" s="16" t="s">
        <v>190</v>
      </c>
      <c r="AT143" s="16" t="s">
        <v>186</v>
      </c>
      <c r="AU143" s="16" t="s">
        <v>80</v>
      </c>
      <c r="AY143" s="16" t="s">
        <v>184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78</v>
      </c>
      <c r="BK143" s="216">
        <f>ROUND(I143*H143,2)</f>
        <v>0</v>
      </c>
      <c r="BL143" s="16" t="s">
        <v>190</v>
      </c>
      <c r="BM143" s="16" t="s">
        <v>295</v>
      </c>
    </row>
    <row r="144" s="11" customFormat="1">
      <c r="B144" s="217"/>
      <c r="C144" s="218"/>
      <c r="D144" s="219" t="s">
        <v>192</v>
      </c>
      <c r="E144" s="220" t="s">
        <v>1</v>
      </c>
      <c r="F144" s="221" t="s">
        <v>296</v>
      </c>
      <c r="G144" s="218"/>
      <c r="H144" s="222">
        <v>3.52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192</v>
      </c>
      <c r="AU144" s="228" t="s">
        <v>80</v>
      </c>
      <c r="AV144" s="11" t="s">
        <v>80</v>
      </c>
      <c r="AW144" s="11" t="s">
        <v>32</v>
      </c>
      <c r="AX144" s="11" t="s">
        <v>70</v>
      </c>
      <c r="AY144" s="228" t="s">
        <v>184</v>
      </c>
    </row>
    <row r="145" s="11" customFormat="1">
      <c r="B145" s="217"/>
      <c r="C145" s="218"/>
      <c r="D145" s="219" t="s">
        <v>192</v>
      </c>
      <c r="E145" s="220" t="s">
        <v>1</v>
      </c>
      <c r="F145" s="221" t="s">
        <v>297</v>
      </c>
      <c r="G145" s="218"/>
      <c r="H145" s="222">
        <v>185.541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192</v>
      </c>
      <c r="AU145" s="228" t="s">
        <v>80</v>
      </c>
      <c r="AV145" s="11" t="s">
        <v>80</v>
      </c>
      <c r="AW145" s="11" t="s">
        <v>32</v>
      </c>
      <c r="AX145" s="11" t="s">
        <v>70</v>
      </c>
      <c r="AY145" s="228" t="s">
        <v>184</v>
      </c>
    </row>
    <row r="146" s="12" customFormat="1">
      <c r="B146" s="239"/>
      <c r="C146" s="240"/>
      <c r="D146" s="219" t="s">
        <v>192</v>
      </c>
      <c r="E146" s="241" t="s">
        <v>1</v>
      </c>
      <c r="F146" s="242" t="s">
        <v>287</v>
      </c>
      <c r="G146" s="240"/>
      <c r="H146" s="243">
        <v>189.06100000000001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AT146" s="249" t="s">
        <v>192</v>
      </c>
      <c r="AU146" s="249" t="s">
        <v>80</v>
      </c>
      <c r="AV146" s="12" t="s">
        <v>190</v>
      </c>
      <c r="AW146" s="12" t="s">
        <v>32</v>
      </c>
      <c r="AX146" s="12" t="s">
        <v>78</v>
      </c>
      <c r="AY146" s="249" t="s">
        <v>184</v>
      </c>
    </row>
    <row r="147" s="1" customFormat="1" ht="16.5" customHeight="1">
      <c r="B147" s="37"/>
      <c r="C147" s="205" t="s">
        <v>298</v>
      </c>
      <c r="D147" s="205" t="s">
        <v>186</v>
      </c>
      <c r="E147" s="206" t="s">
        <v>299</v>
      </c>
      <c r="F147" s="207" t="s">
        <v>300</v>
      </c>
      <c r="G147" s="208" t="s">
        <v>189</v>
      </c>
      <c r="H147" s="209">
        <v>170.274</v>
      </c>
      <c r="I147" s="210"/>
      <c r="J147" s="211">
        <f>ROUND(I147*H147,2)</f>
        <v>0</v>
      </c>
      <c r="K147" s="207" t="s">
        <v>197</v>
      </c>
      <c r="L147" s="42"/>
      <c r="M147" s="212" t="s">
        <v>1</v>
      </c>
      <c r="N147" s="213" t="s">
        <v>41</v>
      </c>
      <c r="O147" s="78"/>
      <c r="P147" s="214">
        <f>O147*H147</f>
        <v>0</v>
      </c>
      <c r="Q147" s="214">
        <v>0.01575</v>
      </c>
      <c r="R147" s="214">
        <f>Q147*H147</f>
        <v>2.6818154999999999</v>
      </c>
      <c r="S147" s="214">
        <v>0</v>
      </c>
      <c r="T147" s="215">
        <f>S147*H147</f>
        <v>0</v>
      </c>
      <c r="AR147" s="16" t="s">
        <v>190</v>
      </c>
      <c r="AT147" s="16" t="s">
        <v>186</v>
      </c>
      <c r="AU147" s="16" t="s">
        <v>80</v>
      </c>
      <c r="AY147" s="16" t="s">
        <v>184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78</v>
      </c>
      <c r="BK147" s="216">
        <f>ROUND(I147*H147,2)</f>
        <v>0</v>
      </c>
      <c r="BL147" s="16" t="s">
        <v>190</v>
      </c>
      <c r="BM147" s="16" t="s">
        <v>301</v>
      </c>
    </row>
    <row r="148" s="11" customFormat="1">
      <c r="B148" s="217"/>
      <c r="C148" s="218"/>
      <c r="D148" s="219" t="s">
        <v>192</v>
      </c>
      <c r="E148" s="220" t="s">
        <v>1</v>
      </c>
      <c r="F148" s="221" t="s">
        <v>302</v>
      </c>
      <c r="G148" s="218"/>
      <c r="H148" s="222">
        <v>170.274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192</v>
      </c>
      <c r="AU148" s="228" t="s">
        <v>80</v>
      </c>
      <c r="AV148" s="11" t="s">
        <v>80</v>
      </c>
      <c r="AW148" s="11" t="s">
        <v>32</v>
      </c>
      <c r="AX148" s="11" t="s">
        <v>78</v>
      </c>
      <c r="AY148" s="228" t="s">
        <v>184</v>
      </c>
    </row>
    <row r="149" s="1" customFormat="1" ht="16.5" customHeight="1">
      <c r="B149" s="37"/>
      <c r="C149" s="205" t="s">
        <v>303</v>
      </c>
      <c r="D149" s="205" t="s">
        <v>186</v>
      </c>
      <c r="E149" s="206" t="s">
        <v>304</v>
      </c>
      <c r="F149" s="207" t="s">
        <v>305</v>
      </c>
      <c r="G149" s="208" t="s">
        <v>189</v>
      </c>
      <c r="H149" s="209">
        <v>230.274</v>
      </c>
      <c r="I149" s="210"/>
      <c r="J149" s="211">
        <f>ROUND(I149*H149,2)</f>
        <v>0</v>
      </c>
      <c r="K149" s="207" t="s">
        <v>197</v>
      </c>
      <c r="L149" s="42"/>
      <c r="M149" s="212" t="s">
        <v>1</v>
      </c>
      <c r="N149" s="213" t="s">
        <v>41</v>
      </c>
      <c r="O149" s="78"/>
      <c r="P149" s="214">
        <f>O149*H149</f>
        <v>0</v>
      </c>
      <c r="Q149" s="214">
        <v>0.018380000000000001</v>
      </c>
      <c r="R149" s="214">
        <f>Q149*H149</f>
        <v>4.23243612</v>
      </c>
      <c r="S149" s="214">
        <v>0</v>
      </c>
      <c r="T149" s="215">
        <f>S149*H149</f>
        <v>0</v>
      </c>
      <c r="AR149" s="16" t="s">
        <v>190</v>
      </c>
      <c r="AT149" s="16" t="s">
        <v>186</v>
      </c>
      <c r="AU149" s="16" t="s">
        <v>80</v>
      </c>
      <c r="AY149" s="16" t="s">
        <v>184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78</v>
      </c>
      <c r="BK149" s="216">
        <f>ROUND(I149*H149,2)</f>
        <v>0</v>
      </c>
      <c r="BL149" s="16" t="s">
        <v>190</v>
      </c>
      <c r="BM149" s="16" t="s">
        <v>306</v>
      </c>
    </row>
    <row r="150" s="11" customFormat="1">
      <c r="B150" s="217"/>
      <c r="C150" s="218"/>
      <c r="D150" s="219" t="s">
        <v>192</v>
      </c>
      <c r="E150" s="220" t="s">
        <v>131</v>
      </c>
      <c r="F150" s="221" t="s">
        <v>307</v>
      </c>
      <c r="G150" s="218"/>
      <c r="H150" s="222">
        <v>230.274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192</v>
      </c>
      <c r="AU150" s="228" t="s">
        <v>80</v>
      </c>
      <c r="AV150" s="11" t="s">
        <v>80</v>
      </c>
      <c r="AW150" s="11" t="s">
        <v>32</v>
      </c>
      <c r="AX150" s="11" t="s">
        <v>78</v>
      </c>
      <c r="AY150" s="228" t="s">
        <v>184</v>
      </c>
    </row>
    <row r="151" s="1" customFormat="1" ht="16.5" customHeight="1">
      <c r="B151" s="37"/>
      <c r="C151" s="205" t="s">
        <v>308</v>
      </c>
      <c r="D151" s="205" t="s">
        <v>186</v>
      </c>
      <c r="E151" s="206" t="s">
        <v>309</v>
      </c>
      <c r="F151" s="207" t="s">
        <v>310</v>
      </c>
      <c r="G151" s="208" t="s">
        <v>189</v>
      </c>
      <c r="H151" s="209">
        <v>296.42399999999998</v>
      </c>
      <c r="I151" s="210"/>
      <c r="J151" s="211">
        <f>ROUND(I151*H151,2)</f>
        <v>0</v>
      </c>
      <c r="K151" s="207" t="s">
        <v>197</v>
      </c>
      <c r="L151" s="42"/>
      <c r="M151" s="212" t="s">
        <v>1</v>
      </c>
      <c r="N151" s="213" t="s">
        <v>41</v>
      </c>
      <c r="O151" s="78"/>
      <c r="P151" s="214">
        <f>O151*H151</f>
        <v>0</v>
      </c>
      <c r="Q151" s="214">
        <v>0.033579999999999999</v>
      </c>
      <c r="R151" s="214">
        <f>Q151*H151</f>
        <v>9.9539179199999985</v>
      </c>
      <c r="S151" s="214">
        <v>0</v>
      </c>
      <c r="T151" s="215">
        <f>S151*H151</f>
        <v>0</v>
      </c>
      <c r="AR151" s="16" t="s">
        <v>190</v>
      </c>
      <c r="AT151" s="16" t="s">
        <v>186</v>
      </c>
      <c r="AU151" s="16" t="s">
        <v>80</v>
      </c>
      <c r="AY151" s="16" t="s">
        <v>184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78</v>
      </c>
      <c r="BK151" s="216">
        <f>ROUND(I151*H151,2)</f>
        <v>0</v>
      </c>
      <c r="BL151" s="16" t="s">
        <v>190</v>
      </c>
      <c r="BM151" s="16" t="s">
        <v>311</v>
      </c>
    </row>
    <row r="152" s="11" customFormat="1">
      <c r="B152" s="217"/>
      <c r="C152" s="218"/>
      <c r="D152" s="219" t="s">
        <v>192</v>
      </c>
      <c r="E152" s="220" t="s">
        <v>1</v>
      </c>
      <c r="F152" s="221" t="s">
        <v>312</v>
      </c>
      <c r="G152" s="218"/>
      <c r="H152" s="222">
        <v>142.684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192</v>
      </c>
      <c r="AU152" s="228" t="s">
        <v>80</v>
      </c>
      <c r="AV152" s="11" t="s">
        <v>80</v>
      </c>
      <c r="AW152" s="11" t="s">
        <v>32</v>
      </c>
      <c r="AX152" s="11" t="s">
        <v>70</v>
      </c>
      <c r="AY152" s="228" t="s">
        <v>184</v>
      </c>
    </row>
    <row r="153" s="11" customFormat="1">
      <c r="B153" s="217"/>
      <c r="C153" s="218"/>
      <c r="D153" s="219" t="s">
        <v>192</v>
      </c>
      <c r="E153" s="220" t="s">
        <v>1</v>
      </c>
      <c r="F153" s="221" t="s">
        <v>313</v>
      </c>
      <c r="G153" s="218"/>
      <c r="H153" s="222">
        <v>153.74000000000001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192</v>
      </c>
      <c r="AU153" s="228" t="s">
        <v>80</v>
      </c>
      <c r="AV153" s="11" t="s">
        <v>80</v>
      </c>
      <c r="AW153" s="11" t="s">
        <v>32</v>
      </c>
      <c r="AX153" s="11" t="s">
        <v>70</v>
      </c>
      <c r="AY153" s="228" t="s">
        <v>184</v>
      </c>
    </row>
    <row r="154" s="12" customFormat="1">
      <c r="B154" s="239"/>
      <c r="C154" s="240"/>
      <c r="D154" s="219" t="s">
        <v>192</v>
      </c>
      <c r="E154" s="241" t="s">
        <v>134</v>
      </c>
      <c r="F154" s="242" t="s">
        <v>287</v>
      </c>
      <c r="G154" s="240"/>
      <c r="H154" s="243">
        <v>296.42399999999998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AT154" s="249" t="s">
        <v>192</v>
      </c>
      <c r="AU154" s="249" t="s">
        <v>80</v>
      </c>
      <c r="AV154" s="12" t="s">
        <v>190</v>
      </c>
      <c r="AW154" s="12" t="s">
        <v>32</v>
      </c>
      <c r="AX154" s="12" t="s">
        <v>78</v>
      </c>
      <c r="AY154" s="249" t="s">
        <v>184</v>
      </c>
    </row>
    <row r="155" s="1" customFormat="1" ht="16.5" customHeight="1">
      <c r="B155" s="37"/>
      <c r="C155" s="205" t="s">
        <v>314</v>
      </c>
      <c r="D155" s="205" t="s">
        <v>186</v>
      </c>
      <c r="E155" s="206" t="s">
        <v>315</v>
      </c>
      <c r="F155" s="207" t="s">
        <v>316</v>
      </c>
      <c r="G155" s="208" t="s">
        <v>189</v>
      </c>
      <c r="H155" s="209">
        <v>474.73000000000002</v>
      </c>
      <c r="I155" s="210"/>
      <c r="J155" s="211">
        <f>ROUND(I155*H155,2)</f>
        <v>0</v>
      </c>
      <c r="K155" s="207" t="s">
        <v>197</v>
      </c>
      <c r="L155" s="42"/>
      <c r="M155" s="212" t="s">
        <v>1</v>
      </c>
      <c r="N155" s="213" t="s">
        <v>41</v>
      </c>
      <c r="O155" s="78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AR155" s="16" t="s">
        <v>190</v>
      </c>
      <c r="AT155" s="16" t="s">
        <v>186</v>
      </c>
      <c r="AU155" s="16" t="s">
        <v>80</v>
      </c>
      <c r="AY155" s="16" t="s">
        <v>184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78</v>
      </c>
      <c r="BK155" s="216">
        <f>ROUND(I155*H155,2)</f>
        <v>0</v>
      </c>
      <c r="BL155" s="16" t="s">
        <v>190</v>
      </c>
      <c r="BM155" s="16" t="s">
        <v>317</v>
      </c>
    </row>
    <row r="156" s="11" customFormat="1">
      <c r="B156" s="217"/>
      <c r="C156" s="218"/>
      <c r="D156" s="219" t="s">
        <v>192</v>
      </c>
      <c r="E156" s="220" t="s">
        <v>1</v>
      </c>
      <c r="F156" s="221" t="s">
        <v>318</v>
      </c>
      <c r="G156" s="218"/>
      <c r="H156" s="222">
        <v>474.73000000000002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192</v>
      </c>
      <c r="AU156" s="228" t="s">
        <v>80</v>
      </c>
      <c r="AV156" s="11" t="s">
        <v>80</v>
      </c>
      <c r="AW156" s="11" t="s">
        <v>32</v>
      </c>
      <c r="AX156" s="11" t="s">
        <v>78</v>
      </c>
      <c r="AY156" s="228" t="s">
        <v>184</v>
      </c>
    </row>
    <row r="157" s="1" customFormat="1" ht="16.5" customHeight="1">
      <c r="B157" s="37"/>
      <c r="C157" s="205" t="s">
        <v>319</v>
      </c>
      <c r="D157" s="205" t="s">
        <v>186</v>
      </c>
      <c r="E157" s="206" t="s">
        <v>320</v>
      </c>
      <c r="F157" s="207" t="s">
        <v>321</v>
      </c>
      <c r="G157" s="208" t="s">
        <v>189</v>
      </c>
      <c r="H157" s="209">
        <v>198.59999999999999</v>
      </c>
      <c r="I157" s="210"/>
      <c r="J157" s="211">
        <f>ROUND(I157*H157,2)</f>
        <v>0</v>
      </c>
      <c r="K157" s="207" t="s">
        <v>197</v>
      </c>
      <c r="L157" s="42"/>
      <c r="M157" s="212" t="s">
        <v>1</v>
      </c>
      <c r="N157" s="213" t="s">
        <v>41</v>
      </c>
      <c r="O157" s="78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AR157" s="16" t="s">
        <v>190</v>
      </c>
      <c r="AT157" s="16" t="s">
        <v>186</v>
      </c>
      <c r="AU157" s="16" t="s">
        <v>80</v>
      </c>
      <c r="AY157" s="16" t="s">
        <v>184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78</v>
      </c>
      <c r="BK157" s="216">
        <f>ROUND(I157*H157,2)</f>
        <v>0</v>
      </c>
      <c r="BL157" s="16" t="s">
        <v>190</v>
      </c>
      <c r="BM157" s="16" t="s">
        <v>322</v>
      </c>
    </row>
    <row r="158" s="11" customFormat="1">
      <c r="B158" s="217"/>
      <c r="C158" s="218"/>
      <c r="D158" s="219" t="s">
        <v>192</v>
      </c>
      <c r="E158" s="220" t="s">
        <v>1</v>
      </c>
      <c r="F158" s="221" t="s">
        <v>323</v>
      </c>
      <c r="G158" s="218"/>
      <c r="H158" s="222">
        <v>198.59999999999999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192</v>
      </c>
      <c r="AU158" s="228" t="s">
        <v>80</v>
      </c>
      <c r="AV158" s="11" t="s">
        <v>80</v>
      </c>
      <c r="AW158" s="11" t="s">
        <v>32</v>
      </c>
      <c r="AX158" s="11" t="s">
        <v>78</v>
      </c>
      <c r="AY158" s="228" t="s">
        <v>184</v>
      </c>
    </row>
    <row r="159" s="1" customFormat="1" ht="16.5" customHeight="1">
      <c r="B159" s="37"/>
      <c r="C159" s="205" t="s">
        <v>324</v>
      </c>
      <c r="D159" s="205" t="s">
        <v>186</v>
      </c>
      <c r="E159" s="206" t="s">
        <v>325</v>
      </c>
      <c r="F159" s="207" t="s">
        <v>326</v>
      </c>
      <c r="G159" s="208" t="s">
        <v>327</v>
      </c>
      <c r="H159" s="209">
        <v>196.42400000000001</v>
      </c>
      <c r="I159" s="210"/>
      <c r="J159" s="211">
        <f>ROUND(I159*H159,2)</f>
        <v>0</v>
      </c>
      <c r="K159" s="207" t="s">
        <v>197</v>
      </c>
      <c r="L159" s="42"/>
      <c r="M159" s="212" t="s">
        <v>1</v>
      </c>
      <c r="N159" s="213" t="s">
        <v>41</v>
      </c>
      <c r="O159" s="78"/>
      <c r="P159" s="214">
        <f>O159*H159</f>
        <v>0</v>
      </c>
      <c r="Q159" s="214">
        <v>0.0015</v>
      </c>
      <c r="R159" s="214">
        <f>Q159*H159</f>
        <v>0.29463600000000001</v>
      </c>
      <c r="S159" s="214">
        <v>0</v>
      </c>
      <c r="T159" s="215">
        <f>S159*H159</f>
        <v>0</v>
      </c>
      <c r="AR159" s="16" t="s">
        <v>190</v>
      </c>
      <c r="AT159" s="16" t="s">
        <v>186</v>
      </c>
      <c r="AU159" s="16" t="s">
        <v>80</v>
      </c>
      <c r="AY159" s="16" t="s">
        <v>184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78</v>
      </c>
      <c r="BK159" s="216">
        <f>ROUND(I159*H159,2)</f>
        <v>0</v>
      </c>
      <c r="BL159" s="16" t="s">
        <v>190</v>
      </c>
      <c r="BM159" s="16" t="s">
        <v>328</v>
      </c>
    </row>
    <row r="160" s="11" customFormat="1">
      <c r="B160" s="217"/>
      <c r="C160" s="218"/>
      <c r="D160" s="219" t="s">
        <v>192</v>
      </c>
      <c r="E160" s="220" t="s">
        <v>1</v>
      </c>
      <c r="F160" s="221" t="s">
        <v>312</v>
      </c>
      <c r="G160" s="218"/>
      <c r="H160" s="222">
        <v>142.684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192</v>
      </c>
      <c r="AU160" s="228" t="s">
        <v>80</v>
      </c>
      <c r="AV160" s="11" t="s">
        <v>80</v>
      </c>
      <c r="AW160" s="11" t="s">
        <v>32</v>
      </c>
      <c r="AX160" s="11" t="s">
        <v>70</v>
      </c>
      <c r="AY160" s="228" t="s">
        <v>184</v>
      </c>
    </row>
    <row r="161" s="11" customFormat="1">
      <c r="B161" s="217"/>
      <c r="C161" s="218"/>
      <c r="D161" s="219" t="s">
        <v>192</v>
      </c>
      <c r="E161" s="220" t="s">
        <v>1</v>
      </c>
      <c r="F161" s="221" t="s">
        <v>329</v>
      </c>
      <c r="G161" s="218"/>
      <c r="H161" s="222">
        <v>53.740000000000002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192</v>
      </c>
      <c r="AU161" s="228" t="s">
        <v>80</v>
      </c>
      <c r="AV161" s="11" t="s">
        <v>80</v>
      </c>
      <c r="AW161" s="11" t="s">
        <v>32</v>
      </c>
      <c r="AX161" s="11" t="s">
        <v>70</v>
      </c>
      <c r="AY161" s="228" t="s">
        <v>184</v>
      </c>
    </row>
    <row r="162" s="13" customFormat="1">
      <c r="B162" s="250"/>
      <c r="C162" s="251"/>
      <c r="D162" s="219" t="s">
        <v>192</v>
      </c>
      <c r="E162" s="252" t="s">
        <v>1</v>
      </c>
      <c r="F162" s="253" t="s">
        <v>330</v>
      </c>
      <c r="G162" s="251"/>
      <c r="H162" s="254">
        <v>196.42400000000001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AT162" s="260" t="s">
        <v>192</v>
      </c>
      <c r="AU162" s="260" t="s">
        <v>80</v>
      </c>
      <c r="AV162" s="13" t="s">
        <v>200</v>
      </c>
      <c r="AW162" s="13" t="s">
        <v>32</v>
      </c>
      <c r="AX162" s="13" t="s">
        <v>70</v>
      </c>
      <c r="AY162" s="260" t="s">
        <v>184</v>
      </c>
    </row>
    <row r="163" s="12" customFormat="1">
      <c r="B163" s="239"/>
      <c r="C163" s="240"/>
      <c r="D163" s="219" t="s">
        <v>192</v>
      </c>
      <c r="E163" s="241" t="s">
        <v>1</v>
      </c>
      <c r="F163" s="242" t="s">
        <v>287</v>
      </c>
      <c r="G163" s="240"/>
      <c r="H163" s="243">
        <v>196.42400000000001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AT163" s="249" t="s">
        <v>192</v>
      </c>
      <c r="AU163" s="249" t="s">
        <v>80</v>
      </c>
      <c r="AV163" s="12" t="s">
        <v>190</v>
      </c>
      <c r="AW163" s="12" t="s">
        <v>32</v>
      </c>
      <c r="AX163" s="12" t="s">
        <v>78</v>
      </c>
      <c r="AY163" s="249" t="s">
        <v>184</v>
      </c>
    </row>
    <row r="164" s="1" customFormat="1" ht="16.5" customHeight="1">
      <c r="B164" s="37"/>
      <c r="C164" s="205" t="s">
        <v>331</v>
      </c>
      <c r="D164" s="205" t="s">
        <v>186</v>
      </c>
      <c r="E164" s="206" t="s">
        <v>332</v>
      </c>
      <c r="F164" s="207" t="s">
        <v>333</v>
      </c>
      <c r="G164" s="208" t="s">
        <v>189</v>
      </c>
      <c r="H164" s="209">
        <v>8.125</v>
      </c>
      <c r="I164" s="210"/>
      <c r="J164" s="211">
        <f>ROUND(I164*H164,2)</f>
        <v>0</v>
      </c>
      <c r="K164" s="207" t="s">
        <v>197</v>
      </c>
      <c r="L164" s="42"/>
      <c r="M164" s="212" t="s">
        <v>1</v>
      </c>
      <c r="N164" s="213" t="s">
        <v>41</v>
      </c>
      <c r="O164" s="78"/>
      <c r="P164" s="214">
        <f>O164*H164</f>
        <v>0</v>
      </c>
      <c r="Q164" s="214">
        <v>0.0043800000000000002</v>
      </c>
      <c r="R164" s="214">
        <f>Q164*H164</f>
        <v>0.035587500000000001</v>
      </c>
      <c r="S164" s="214">
        <v>0</v>
      </c>
      <c r="T164" s="215">
        <f>S164*H164</f>
        <v>0</v>
      </c>
      <c r="AR164" s="16" t="s">
        <v>190</v>
      </c>
      <c r="AT164" s="16" t="s">
        <v>186</v>
      </c>
      <c r="AU164" s="16" t="s">
        <v>80</v>
      </c>
      <c r="AY164" s="16" t="s">
        <v>184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78</v>
      </c>
      <c r="BK164" s="216">
        <f>ROUND(I164*H164,2)</f>
        <v>0</v>
      </c>
      <c r="BL164" s="16" t="s">
        <v>190</v>
      </c>
      <c r="BM164" s="16" t="s">
        <v>334</v>
      </c>
    </row>
    <row r="165" s="11" customFormat="1">
      <c r="B165" s="217"/>
      <c r="C165" s="218"/>
      <c r="D165" s="219" t="s">
        <v>192</v>
      </c>
      <c r="E165" s="220" t="s">
        <v>1</v>
      </c>
      <c r="F165" s="221" t="s">
        <v>141</v>
      </c>
      <c r="G165" s="218"/>
      <c r="H165" s="222">
        <v>8.125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192</v>
      </c>
      <c r="AU165" s="228" t="s">
        <v>80</v>
      </c>
      <c r="AV165" s="11" t="s">
        <v>80</v>
      </c>
      <c r="AW165" s="11" t="s">
        <v>32</v>
      </c>
      <c r="AX165" s="11" t="s">
        <v>78</v>
      </c>
      <c r="AY165" s="228" t="s">
        <v>184</v>
      </c>
    </row>
    <row r="166" s="1" customFormat="1" ht="16.5" customHeight="1">
      <c r="B166" s="37"/>
      <c r="C166" s="205" t="s">
        <v>335</v>
      </c>
      <c r="D166" s="205" t="s">
        <v>186</v>
      </c>
      <c r="E166" s="206" t="s">
        <v>336</v>
      </c>
      <c r="F166" s="207" t="s">
        <v>337</v>
      </c>
      <c r="G166" s="208" t="s">
        <v>189</v>
      </c>
      <c r="H166" s="209">
        <v>22.292999999999999</v>
      </c>
      <c r="I166" s="210"/>
      <c r="J166" s="211">
        <f>ROUND(I166*H166,2)</f>
        <v>0</v>
      </c>
      <c r="K166" s="207" t="s">
        <v>197</v>
      </c>
      <c r="L166" s="42"/>
      <c r="M166" s="212" t="s">
        <v>1</v>
      </c>
      <c r="N166" s="213" t="s">
        <v>41</v>
      </c>
      <c r="O166" s="78"/>
      <c r="P166" s="214">
        <f>O166*H166</f>
        <v>0</v>
      </c>
      <c r="Q166" s="214">
        <v>0.0082799999999999992</v>
      </c>
      <c r="R166" s="214">
        <f>Q166*H166</f>
        <v>0.18458603999999998</v>
      </c>
      <c r="S166" s="214">
        <v>0</v>
      </c>
      <c r="T166" s="215">
        <f>S166*H166</f>
        <v>0</v>
      </c>
      <c r="AR166" s="16" t="s">
        <v>190</v>
      </c>
      <c r="AT166" s="16" t="s">
        <v>186</v>
      </c>
      <c r="AU166" s="16" t="s">
        <v>80</v>
      </c>
      <c r="AY166" s="16" t="s">
        <v>184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78</v>
      </c>
      <c r="BK166" s="216">
        <f>ROUND(I166*H166,2)</f>
        <v>0</v>
      </c>
      <c r="BL166" s="16" t="s">
        <v>190</v>
      </c>
      <c r="BM166" s="16" t="s">
        <v>338</v>
      </c>
    </row>
    <row r="167" s="11" customFormat="1">
      <c r="B167" s="217"/>
      <c r="C167" s="218"/>
      <c r="D167" s="219" t="s">
        <v>192</v>
      </c>
      <c r="E167" s="220" t="s">
        <v>94</v>
      </c>
      <c r="F167" s="221" t="s">
        <v>339</v>
      </c>
      <c r="G167" s="218"/>
      <c r="H167" s="222">
        <v>22.292999999999999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192</v>
      </c>
      <c r="AU167" s="228" t="s">
        <v>80</v>
      </c>
      <c r="AV167" s="11" t="s">
        <v>80</v>
      </c>
      <c r="AW167" s="11" t="s">
        <v>32</v>
      </c>
      <c r="AX167" s="11" t="s">
        <v>78</v>
      </c>
      <c r="AY167" s="228" t="s">
        <v>184</v>
      </c>
    </row>
    <row r="168" s="1" customFormat="1" ht="16.5" customHeight="1">
      <c r="B168" s="37"/>
      <c r="C168" s="229" t="s">
        <v>340</v>
      </c>
      <c r="D168" s="229" t="s">
        <v>257</v>
      </c>
      <c r="E168" s="230" t="s">
        <v>341</v>
      </c>
      <c r="F168" s="231" t="s">
        <v>342</v>
      </c>
      <c r="G168" s="232" t="s">
        <v>189</v>
      </c>
      <c r="H168" s="233">
        <v>25.012</v>
      </c>
      <c r="I168" s="234"/>
      <c r="J168" s="235">
        <f>ROUND(I168*H168,2)</f>
        <v>0</v>
      </c>
      <c r="K168" s="231" t="s">
        <v>197</v>
      </c>
      <c r="L168" s="236"/>
      <c r="M168" s="237" t="s">
        <v>1</v>
      </c>
      <c r="N168" s="238" t="s">
        <v>41</v>
      </c>
      <c r="O168" s="78"/>
      <c r="P168" s="214">
        <f>O168*H168</f>
        <v>0</v>
      </c>
      <c r="Q168" s="214">
        <v>0.0011299999999999999</v>
      </c>
      <c r="R168" s="214">
        <f>Q168*H168</f>
        <v>0.02826356</v>
      </c>
      <c r="S168" s="214">
        <v>0</v>
      </c>
      <c r="T168" s="215">
        <f>S168*H168</f>
        <v>0</v>
      </c>
      <c r="AR168" s="16" t="s">
        <v>220</v>
      </c>
      <c r="AT168" s="16" t="s">
        <v>257</v>
      </c>
      <c r="AU168" s="16" t="s">
        <v>80</v>
      </c>
      <c r="AY168" s="16" t="s">
        <v>184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78</v>
      </c>
      <c r="BK168" s="216">
        <f>ROUND(I168*H168,2)</f>
        <v>0</v>
      </c>
      <c r="BL168" s="16" t="s">
        <v>190</v>
      </c>
      <c r="BM168" s="16" t="s">
        <v>343</v>
      </c>
    </row>
    <row r="169" s="11" customFormat="1">
      <c r="B169" s="217"/>
      <c r="C169" s="218"/>
      <c r="D169" s="219" t="s">
        <v>192</v>
      </c>
      <c r="E169" s="220" t="s">
        <v>1</v>
      </c>
      <c r="F169" s="221" t="s">
        <v>344</v>
      </c>
      <c r="G169" s="218"/>
      <c r="H169" s="222">
        <v>24.521999999999998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192</v>
      </c>
      <c r="AU169" s="228" t="s">
        <v>80</v>
      </c>
      <c r="AV169" s="11" t="s">
        <v>80</v>
      </c>
      <c r="AW169" s="11" t="s">
        <v>32</v>
      </c>
      <c r="AX169" s="11" t="s">
        <v>78</v>
      </c>
      <c r="AY169" s="228" t="s">
        <v>184</v>
      </c>
    </row>
    <row r="170" s="11" customFormat="1">
      <c r="B170" s="217"/>
      <c r="C170" s="218"/>
      <c r="D170" s="219" t="s">
        <v>192</v>
      </c>
      <c r="E170" s="218"/>
      <c r="F170" s="221" t="s">
        <v>345</v>
      </c>
      <c r="G170" s="218"/>
      <c r="H170" s="222">
        <v>25.012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192</v>
      </c>
      <c r="AU170" s="228" t="s">
        <v>80</v>
      </c>
      <c r="AV170" s="11" t="s">
        <v>80</v>
      </c>
      <c r="AW170" s="11" t="s">
        <v>4</v>
      </c>
      <c r="AX170" s="11" t="s">
        <v>78</v>
      </c>
      <c r="AY170" s="228" t="s">
        <v>184</v>
      </c>
    </row>
    <row r="171" s="1" customFormat="1" ht="16.5" customHeight="1">
      <c r="B171" s="37"/>
      <c r="C171" s="205" t="s">
        <v>346</v>
      </c>
      <c r="D171" s="205" t="s">
        <v>186</v>
      </c>
      <c r="E171" s="206" t="s">
        <v>347</v>
      </c>
      <c r="F171" s="207" t="s">
        <v>348</v>
      </c>
      <c r="G171" s="208" t="s">
        <v>189</v>
      </c>
      <c r="H171" s="209">
        <v>4.4160000000000004</v>
      </c>
      <c r="I171" s="210"/>
      <c r="J171" s="211">
        <f>ROUND(I171*H171,2)</f>
        <v>0</v>
      </c>
      <c r="K171" s="207" t="s">
        <v>197</v>
      </c>
      <c r="L171" s="42"/>
      <c r="M171" s="212" t="s">
        <v>1</v>
      </c>
      <c r="N171" s="213" t="s">
        <v>41</v>
      </c>
      <c r="O171" s="78"/>
      <c r="P171" s="214">
        <f>O171*H171</f>
        <v>0</v>
      </c>
      <c r="Q171" s="214">
        <v>0.0083800000000000003</v>
      </c>
      <c r="R171" s="214">
        <f>Q171*H171</f>
        <v>0.037006080000000004</v>
      </c>
      <c r="S171" s="214">
        <v>0</v>
      </c>
      <c r="T171" s="215">
        <f>S171*H171</f>
        <v>0</v>
      </c>
      <c r="AR171" s="16" t="s">
        <v>190</v>
      </c>
      <c r="AT171" s="16" t="s">
        <v>186</v>
      </c>
      <c r="AU171" s="16" t="s">
        <v>80</v>
      </c>
      <c r="AY171" s="16" t="s">
        <v>184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78</v>
      </c>
      <c r="BK171" s="216">
        <f>ROUND(I171*H171,2)</f>
        <v>0</v>
      </c>
      <c r="BL171" s="16" t="s">
        <v>190</v>
      </c>
      <c r="BM171" s="16" t="s">
        <v>349</v>
      </c>
    </row>
    <row r="172" s="11" customFormat="1">
      <c r="B172" s="217"/>
      <c r="C172" s="218"/>
      <c r="D172" s="219" t="s">
        <v>192</v>
      </c>
      <c r="E172" s="220" t="s">
        <v>111</v>
      </c>
      <c r="F172" s="221" t="s">
        <v>350</v>
      </c>
      <c r="G172" s="218"/>
      <c r="H172" s="222">
        <v>4.4160000000000004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192</v>
      </c>
      <c r="AU172" s="228" t="s">
        <v>80</v>
      </c>
      <c r="AV172" s="11" t="s">
        <v>80</v>
      </c>
      <c r="AW172" s="11" t="s">
        <v>32</v>
      </c>
      <c r="AX172" s="11" t="s">
        <v>78</v>
      </c>
      <c r="AY172" s="228" t="s">
        <v>184</v>
      </c>
    </row>
    <row r="173" s="1" customFormat="1" ht="16.5" customHeight="1">
      <c r="B173" s="37"/>
      <c r="C173" s="229" t="s">
        <v>351</v>
      </c>
      <c r="D173" s="229" t="s">
        <v>257</v>
      </c>
      <c r="E173" s="230" t="s">
        <v>352</v>
      </c>
      <c r="F173" s="231" t="s">
        <v>353</v>
      </c>
      <c r="G173" s="232" t="s">
        <v>189</v>
      </c>
      <c r="H173" s="233">
        <v>4.9550000000000001</v>
      </c>
      <c r="I173" s="234"/>
      <c r="J173" s="235">
        <f>ROUND(I173*H173,2)</f>
        <v>0</v>
      </c>
      <c r="K173" s="231" t="s">
        <v>197</v>
      </c>
      <c r="L173" s="236"/>
      <c r="M173" s="237" t="s">
        <v>1</v>
      </c>
      <c r="N173" s="238" t="s">
        <v>41</v>
      </c>
      <c r="O173" s="78"/>
      <c r="P173" s="214">
        <f>O173*H173</f>
        <v>0</v>
      </c>
      <c r="Q173" s="214">
        <v>0.0040000000000000001</v>
      </c>
      <c r="R173" s="214">
        <f>Q173*H173</f>
        <v>0.019820000000000001</v>
      </c>
      <c r="S173" s="214">
        <v>0</v>
      </c>
      <c r="T173" s="215">
        <f>S173*H173</f>
        <v>0</v>
      </c>
      <c r="AR173" s="16" t="s">
        <v>220</v>
      </c>
      <c r="AT173" s="16" t="s">
        <v>257</v>
      </c>
      <c r="AU173" s="16" t="s">
        <v>80</v>
      </c>
      <c r="AY173" s="16" t="s">
        <v>184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78</v>
      </c>
      <c r="BK173" s="216">
        <f>ROUND(I173*H173,2)</f>
        <v>0</v>
      </c>
      <c r="BL173" s="16" t="s">
        <v>190</v>
      </c>
      <c r="BM173" s="16" t="s">
        <v>354</v>
      </c>
    </row>
    <row r="174" s="11" customFormat="1">
      <c r="B174" s="217"/>
      <c r="C174" s="218"/>
      <c r="D174" s="219" t="s">
        <v>192</v>
      </c>
      <c r="E174" s="220" t="s">
        <v>1</v>
      </c>
      <c r="F174" s="221" t="s">
        <v>355</v>
      </c>
      <c r="G174" s="218"/>
      <c r="H174" s="222">
        <v>4.8579999999999997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192</v>
      </c>
      <c r="AU174" s="228" t="s">
        <v>80</v>
      </c>
      <c r="AV174" s="11" t="s">
        <v>80</v>
      </c>
      <c r="AW174" s="11" t="s">
        <v>32</v>
      </c>
      <c r="AX174" s="11" t="s">
        <v>78</v>
      </c>
      <c r="AY174" s="228" t="s">
        <v>184</v>
      </c>
    </row>
    <row r="175" s="11" customFormat="1">
      <c r="B175" s="217"/>
      <c r="C175" s="218"/>
      <c r="D175" s="219" t="s">
        <v>192</v>
      </c>
      <c r="E175" s="218"/>
      <c r="F175" s="221" t="s">
        <v>356</v>
      </c>
      <c r="G175" s="218"/>
      <c r="H175" s="222">
        <v>4.9550000000000001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192</v>
      </c>
      <c r="AU175" s="228" t="s">
        <v>80</v>
      </c>
      <c r="AV175" s="11" t="s">
        <v>80</v>
      </c>
      <c r="AW175" s="11" t="s">
        <v>4</v>
      </c>
      <c r="AX175" s="11" t="s">
        <v>78</v>
      </c>
      <c r="AY175" s="228" t="s">
        <v>184</v>
      </c>
    </row>
    <row r="176" s="1" customFormat="1" ht="16.5" customHeight="1">
      <c r="B176" s="37"/>
      <c r="C176" s="205" t="s">
        <v>357</v>
      </c>
      <c r="D176" s="205" t="s">
        <v>186</v>
      </c>
      <c r="E176" s="206" t="s">
        <v>358</v>
      </c>
      <c r="F176" s="207" t="s">
        <v>359</v>
      </c>
      <c r="G176" s="208" t="s">
        <v>189</v>
      </c>
      <c r="H176" s="209">
        <v>572.78899999999999</v>
      </c>
      <c r="I176" s="210"/>
      <c r="J176" s="211">
        <f>ROUND(I176*H176,2)</f>
        <v>0</v>
      </c>
      <c r="K176" s="207" t="s">
        <v>197</v>
      </c>
      <c r="L176" s="42"/>
      <c r="M176" s="212" t="s">
        <v>1</v>
      </c>
      <c r="N176" s="213" t="s">
        <v>41</v>
      </c>
      <c r="O176" s="78"/>
      <c r="P176" s="214">
        <f>O176*H176</f>
        <v>0</v>
      </c>
      <c r="Q176" s="214">
        <v>0.0086499999999999997</v>
      </c>
      <c r="R176" s="214">
        <f>Q176*H176</f>
        <v>4.9546248500000001</v>
      </c>
      <c r="S176" s="214">
        <v>0</v>
      </c>
      <c r="T176" s="215">
        <f>S176*H176</f>
        <v>0</v>
      </c>
      <c r="AR176" s="16" t="s">
        <v>190</v>
      </c>
      <c r="AT176" s="16" t="s">
        <v>186</v>
      </c>
      <c r="AU176" s="16" t="s">
        <v>80</v>
      </c>
      <c r="AY176" s="16" t="s">
        <v>184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78</v>
      </c>
      <c r="BK176" s="216">
        <f>ROUND(I176*H176,2)</f>
        <v>0</v>
      </c>
      <c r="BL176" s="16" t="s">
        <v>190</v>
      </c>
      <c r="BM176" s="16" t="s">
        <v>360</v>
      </c>
    </row>
    <row r="177" s="1" customFormat="1" ht="16.5" customHeight="1">
      <c r="B177" s="37"/>
      <c r="C177" s="229" t="s">
        <v>361</v>
      </c>
      <c r="D177" s="229" t="s">
        <v>257</v>
      </c>
      <c r="E177" s="230" t="s">
        <v>362</v>
      </c>
      <c r="F177" s="231" t="s">
        <v>363</v>
      </c>
      <c r="G177" s="232" t="s">
        <v>189</v>
      </c>
      <c r="H177" s="233">
        <v>561.85299999999995</v>
      </c>
      <c r="I177" s="234"/>
      <c r="J177" s="235">
        <f>ROUND(I177*H177,2)</f>
        <v>0</v>
      </c>
      <c r="K177" s="231" t="s">
        <v>197</v>
      </c>
      <c r="L177" s="236"/>
      <c r="M177" s="237" t="s">
        <v>1</v>
      </c>
      <c r="N177" s="238" t="s">
        <v>41</v>
      </c>
      <c r="O177" s="78"/>
      <c r="P177" s="214">
        <f>O177*H177</f>
        <v>0</v>
      </c>
      <c r="Q177" s="214">
        <v>0.0027000000000000001</v>
      </c>
      <c r="R177" s="214">
        <f>Q177*H177</f>
        <v>1.5170030999999999</v>
      </c>
      <c r="S177" s="214">
        <v>0</v>
      </c>
      <c r="T177" s="215">
        <f>S177*H177</f>
        <v>0</v>
      </c>
      <c r="AR177" s="16" t="s">
        <v>220</v>
      </c>
      <c r="AT177" s="16" t="s">
        <v>257</v>
      </c>
      <c r="AU177" s="16" t="s">
        <v>80</v>
      </c>
      <c r="AY177" s="16" t="s">
        <v>184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78</v>
      </c>
      <c r="BK177" s="216">
        <f>ROUND(I177*H177,2)</f>
        <v>0</v>
      </c>
      <c r="BL177" s="16" t="s">
        <v>190</v>
      </c>
      <c r="BM177" s="16" t="s">
        <v>364</v>
      </c>
    </row>
    <row r="178" s="11" customFormat="1">
      <c r="B178" s="217"/>
      <c r="C178" s="218"/>
      <c r="D178" s="219" t="s">
        <v>192</v>
      </c>
      <c r="E178" s="220" t="s">
        <v>1</v>
      </c>
      <c r="F178" s="221" t="s">
        <v>365</v>
      </c>
      <c r="G178" s="218"/>
      <c r="H178" s="222">
        <v>561.85299999999995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192</v>
      </c>
      <c r="AU178" s="228" t="s">
        <v>80</v>
      </c>
      <c r="AV178" s="11" t="s">
        <v>80</v>
      </c>
      <c r="AW178" s="11" t="s">
        <v>32</v>
      </c>
      <c r="AX178" s="11" t="s">
        <v>78</v>
      </c>
      <c r="AY178" s="228" t="s">
        <v>184</v>
      </c>
    </row>
    <row r="179" s="1" customFormat="1" ht="16.5" customHeight="1">
      <c r="B179" s="37"/>
      <c r="C179" s="205" t="s">
        <v>366</v>
      </c>
      <c r="D179" s="205" t="s">
        <v>186</v>
      </c>
      <c r="E179" s="206" t="s">
        <v>367</v>
      </c>
      <c r="F179" s="207" t="s">
        <v>368</v>
      </c>
      <c r="G179" s="208" t="s">
        <v>189</v>
      </c>
      <c r="H179" s="209">
        <v>18.577999999999999</v>
      </c>
      <c r="I179" s="210"/>
      <c r="J179" s="211">
        <f>ROUND(I179*H179,2)</f>
        <v>0</v>
      </c>
      <c r="K179" s="207" t="s">
        <v>197</v>
      </c>
      <c r="L179" s="42"/>
      <c r="M179" s="212" t="s">
        <v>1</v>
      </c>
      <c r="N179" s="213" t="s">
        <v>41</v>
      </c>
      <c r="O179" s="78"/>
      <c r="P179" s="214">
        <f>O179*H179</f>
        <v>0</v>
      </c>
      <c r="Q179" s="214">
        <v>0.0094699999999999993</v>
      </c>
      <c r="R179" s="214">
        <f>Q179*H179</f>
        <v>0.17593365999999999</v>
      </c>
      <c r="S179" s="214">
        <v>0</v>
      </c>
      <c r="T179" s="215">
        <f>S179*H179</f>
        <v>0</v>
      </c>
      <c r="AR179" s="16" t="s">
        <v>190</v>
      </c>
      <c r="AT179" s="16" t="s">
        <v>186</v>
      </c>
      <c r="AU179" s="16" t="s">
        <v>80</v>
      </c>
      <c r="AY179" s="16" t="s">
        <v>184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78</v>
      </c>
      <c r="BK179" s="216">
        <f>ROUND(I179*H179,2)</f>
        <v>0</v>
      </c>
      <c r="BL179" s="16" t="s">
        <v>190</v>
      </c>
      <c r="BM179" s="16" t="s">
        <v>369</v>
      </c>
    </row>
    <row r="180" s="11" customFormat="1">
      <c r="B180" s="217"/>
      <c r="C180" s="218"/>
      <c r="D180" s="219" t="s">
        <v>192</v>
      </c>
      <c r="E180" s="220" t="s">
        <v>97</v>
      </c>
      <c r="F180" s="221" t="s">
        <v>370</v>
      </c>
      <c r="G180" s="218"/>
      <c r="H180" s="222">
        <v>18.577999999999999</v>
      </c>
      <c r="I180" s="223"/>
      <c r="J180" s="218"/>
      <c r="K180" s="218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192</v>
      </c>
      <c r="AU180" s="228" t="s">
        <v>80</v>
      </c>
      <c r="AV180" s="11" t="s">
        <v>80</v>
      </c>
      <c r="AW180" s="11" t="s">
        <v>32</v>
      </c>
      <c r="AX180" s="11" t="s">
        <v>70</v>
      </c>
      <c r="AY180" s="228" t="s">
        <v>184</v>
      </c>
    </row>
    <row r="181" s="12" customFormat="1">
      <c r="B181" s="239"/>
      <c r="C181" s="240"/>
      <c r="D181" s="219" t="s">
        <v>192</v>
      </c>
      <c r="E181" s="241" t="s">
        <v>1</v>
      </c>
      <c r="F181" s="242" t="s">
        <v>287</v>
      </c>
      <c r="G181" s="240"/>
      <c r="H181" s="243">
        <v>18.577999999999999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AT181" s="249" t="s">
        <v>192</v>
      </c>
      <c r="AU181" s="249" t="s">
        <v>80</v>
      </c>
      <c r="AV181" s="12" t="s">
        <v>190</v>
      </c>
      <c r="AW181" s="12" t="s">
        <v>32</v>
      </c>
      <c r="AX181" s="12" t="s">
        <v>78</v>
      </c>
      <c r="AY181" s="249" t="s">
        <v>184</v>
      </c>
    </row>
    <row r="182" s="1" customFormat="1" ht="16.5" customHeight="1">
      <c r="B182" s="37"/>
      <c r="C182" s="229" t="s">
        <v>371</v>
      </c>
      <c r="D182" s="229" t="s">
        <v>257</v>
      </c>
      <c r="E182" s="230" t="s">
        <v>372</v>
      </c>
      <c r="F182" s="231" t="s">
        <v>373</v>
      </c>
      <c r="G182" s="232" t="s">
        <v>189</v>
      </c>
      <c r="H182" s="233">
        <v>20.844999999999999</v>
      </c>
      <c r="I182" s="234"/>
      <c r="J182" s="235">
        <f>ROUND(I182*H182,2)</f>
        <v>0</v>
      </c>
      <c r="K182" s="231" t="s">
        <v>197</v>
      </c>
      <c r="L182" s="236"/>
      <c r="M182" s="237" t="s">
        <v>1</v>
      </c>
      <c r="N182" s="238" t="s">
        <v>41</v>
      </c>
      <c r="O182" s="78"/>
      <c r="P182" s="214">
        <f>O182*H182</f>
        <v>0</v>
      </c>
      <c r="Q182" s="214">
        <v>0.0135</v>
      </c>
      <c r="R182" s="214">
        <f>Q182*H182</f>
        <v>0.28140749999999998</v>
      </c>
      <c r="S182" s="214">
        <v>0</v>
      </c>
      <c r="T182" s="215">
        <f>S182*H182</f>
        <v>0</v>
      </c>
      <c r="AR182" s="16" t="s">
        <v>220</v>
      </c>
      <c r="AT182" s="16" t="s">
        <v>257</v>
      </c>
      <c r="AU182" s="16" t="s">
        <v>80</v>
      </c>
      <c r="AY182" s="16" t="s">
        <v>184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78</v>
      </c>
      <c r="BK182" s="216">
        <f>ROUND(I182*H182,2)</f>
        <v>0</v>
      </c>
      <c r="BL182" s="16" t="s">
        <v>190</v>
      </c>
      <c r="BM182" s="16" t="s">
        <v>374</v>
      </c>
    </row>
    <row r="183" s="11" customFormat="1">
      <c r="B183" s="217"/>
      <c r="C183" s="218"/>
      <c r="D183" s="219" t="s">
        <v>192</v>
      </c>
      <c r="E183" s="220" t="s">
        <v>1</v>
      </c>
      <c r="F183" s="221" t="s">
        <v>375</v>
      </c>
      <c r="G183" s="218"/>
      <c r="H183" s="222">
        <v>20.436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192</v>
      </c>
      <c r="AU183" s="228" t="s">
        <v>80</v>
      </c>
      <c r="AV183" s="11" t="s">
        <v>80</v>
      </c>
      <c r="AW183" s="11" t="s">
        <v>32</v>
      </c>
      <c r="AX183" s="11" t="s">
        <v>78</v>
      </c>
      <c r="AY183" s="228" t="s">
        <v>184</v>
      </c>
    </row>
    <row r="184" s="11" customFormat="1">
      <c r="B184" s="217"/>
      <c r="C184" s="218"/>
      <c r="D184" s="219" t="s">
        <v>192</v>
      </c>
      <c r="E184" s="218"/>
      <c r="F184" s="221" t="s">
        <v>376</v>
      </c>
      <c r="G184" s="218"/>
      <c r="H184" s="222">
        <v>20.844999999999999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192</v>
      </c>
      <c r="AU184" s="228" t="s">
        <v>80</v>
      </c>
      <c r="AV184" s="11" t="s">
        <v>80</v>
      </c>
      <c r="AW184" s="11" t="s">
        <v>4</v>
      </c>
      <c r="AX184" s="11" t="s">
        <v>78</v>
      </c>
      <c r="AY184" s="228" t="s">
        <v>184</v>
      </c>
    </row>
    <row r="185" s="1" customFormat="1" ht="16.5" customHeight="1">
      <c r="B185" s="37"/>
      <c r="C185" s="205" t="s">
        <v>377</v>
      </c>
      <c r="D185" s="205" t="s">
        <v>186</v>
      </c>
      <c r="E185" s="206" t="s">
        <v>378</v>
      </c>
      <c r="F185" s="207" t="s">
        <v>379</v>
      </c>
      <c r="G185" s="208" t="s">
        <v>189</v>
      </c>
      <c r="H185" s="209">
        <v>8.125</v>
      </c>
      <c r="I185" s="210"/>
      <c r="J185" s="211">
        <f>ROUND(I185*H185,2)</f>
        <v>0</v>
      </c>
      <c r="K185" s="207" t="s">
        <v>197</v>
      </c>
      <c r="L185" s="42"/>
      <c r="M185" s="212" t="s">
        <v>1</v>
      </c>
      <c r="N185" s="213" t="s">
        <v>41</v>
      </c>
      <c r="O185" s="78"/>
      <c r="P185" s="214">
        <f>O185*H185</f>
        <v>0</v>
      </c>
      <c r="Q185" s="214">
        <v>0.0096500000000000006</v>
      </c>
      <c r="R185" s="214">
        <f>Q185*H185</f>
        <v>0.078406250000000011</v>
      </c>
      <c r="S185" s="214">
        <v>0</v>
      </c>
      <c r="T185" s="215">
        <f>S185*H185</f>
        <v>0</v>
      </c>
      <c r="AR185" s="16" t="s">
        <v>190</v>
      </c>
      <c r="AT185" s="16" t="s">
        <v>186</v>
      </c>
      <c r="AU185" s="16" t="s">
        <v>80</v>
      </c>
      <c r="AY185" s="16" t="s">
        <v>184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6" t="s">
        <v>78</v>
      </c>
      <c r="BK185" s="216">
        <f>ROUND(I185*H185,2)</f>
        <v>0</v>
      </c>
      <c r="BL185" s="16" t="s">
        <v>190</v>
      </c>
      <c r="BM185" s="16" t="s">
        <v>380</v>
      </c>
    </row>
    <row r="186" s="11" customFormat="1">
      <c r="B186" s="217"/>
      <c r="C186" s="218"/>
      <c r="D186" s="219" t="s">
        <v>192</v>
      </c>
      <c r="E186" s="220" t="s">
        <v>141</v>
      </c>
      <c r="F186" s="221" t="s">
        <v>381</v>
      </c>
      <c r="G186" s="218"/>
      <c r="H186" s="222">
        <v>8.125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192</v>
      </c>
      <c r="AU186" s="228" t="s">
        <v>80</v>
      </c>
      <c r="AV186" s="11" t="s">
        <v>80</v>
      </c>
      <c r="AW186" s="11" t="s">
        <v>32</v>
      </c>
      <c r="AX186" s="11" t="s">
        <v>78</v>
      </c>
      <c r="AY186" s="228" t="s">
        <v>184</v>
      </c>
    </row>
    <row r="187" s="1" customFormat="1" ht="16.5" customHeight="1">
      <c r="B187" s="37"/>
      <c r="C187" s="229" t="s">
        <v>382</v>
      </c>
      <c r="D187" s="229" t="s">
        <v>257</v>
      </c>
      <c r="E187" s="230" t="s">
        <v>383</v>
      </c>
      <c r="F187" s="231" t="s">
        <v>384</v>
      </c>
      <c r="G187" s="232" t="s">
        <v>189</v>
      </c>
      <c r="H187" s="233">
        <v>9.1170000000000009</v>
      </c>
      <c r="I187" s="234"/>
      <c r="J187" s="235">
        <f>ROUND(I187*H187,2)</f>
        <v>0</v>
      </c>
      <c r="K187" s="231" t="s">
        <v>197</v>
      </c>
      <c r="L187" s="236"/>
      <c r="M187" s="237" t="s">
        <v>1</v>
      </c>
      <c r="N187" s="238" t="s">
        <v>41</v>
      </c>
      <c r="O187" s="78"/>
      <c r="P187" s="214">
        <f>O187*H187</f>
        <v>0</v>
      </c>
      <c r="Q187" s="214">
        <v>0.0195</v>
      </c>
      <c r="R187" s="214">
        <f>Q187*H187</f>
        <v>0.17778150000000001</v>
      </c>
      <c r="S187" s="214">
        <v>0</v>
      </c>
      <c r="T187" s="215">
        <f>S187*H187</f>
        <v>0</v>
      </c>
      <c r="AR187" s="16" t="s">
        <v>220</v>
      </c>
      <c r="AT187" s="16" t="s">
        <v>257</v>
      </c>
      <c r="AU187" s="16" t="s">
        <v>80</v>
      </c>
      <c r="AY187" s="16" t="s">
        <v>184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78</v>
      </c>
      <c r="BK187" s="216">
        <f>ROUND(I187*H187,2)</f>
        <v>0</v>
      </c>
      <c r="BL187" s="16" t="s">
        <v>190</v>
      </c>
      <c r="BM187" s="16" t="s">
        <v>385</v>
      </c>
    </row>
    <row r="188" s="11" customFormat="1">
      <c r="B188" s="217"/>
      <c r="C188" s="218"/>
      <c r="D188" s="219" t="s">
        <v>192</v>
      </c>
      <c r="E188" s="220" t="s">
        <v>1</v>
      </c>
      <c r="F188" s="221" t="s">
        <v>386</v>
      </c>
      <c r="G188" s="218"/>
      <c r="H188" s="222">
        <v>8.9380000000000006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192</v>
      </c>
      <c r="AU188" s="228" t="s">
        <v>80</v>
      </c>
      <c r="AV188" s="11" t="s">
        <v>80</v>
      </c>
      <c r="AW188" s="11" t="s">
        <v>32</v>
      </c>
      <c r="AX188" s="11" t="s">
        <v>78</v>
      </c>
      <c r="AY188" s="228" t="s">
        <v>184</v>
      </c>
    </row>
    <row r="189" s="11" customFormat="1">
      <c r="B189" s="217"/>
      <c r="C189" s="218"/>
      <c r="D189" s="219" t="s">
        <v>192</v>
      </c>
      <c r="E189" s="218"/>
      <c r="F189" s="221" t="s">
        <v>387</v>
      </c>
      <c r="G189" s="218"/>
      <c r="H189" s="222">
        <v>9.1170000000000009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192</v>
      </c>
      <c r="AU189" s="228" t="s">
        <v>80</v>
      </c>
      <c r="AV189" s="11" t="s">
        <v>80</v>
      </c>
      <c r="AW189" s="11" t="s">
        <v>4</v>
      </c>
      <c r="AX189" s="11" t="s">
        <v>78</v>
      </c>
      <c r="AY189" s="228" t="s">
        <v>184</v>
      </c>
    </row>
    <row r="190" s="1" customFormat="1" ht="16.5" customHeight="1">
      <c r="B190" s="37"/>
      <c r="C190" s="205" t="s">
        <v>388</v>
      </c>
      <c r="D190" s="205" t="s">
        <v>186</v>
      </c>
      <c r="E190" s="206" t="s">
        <v>389</v>
      </c>
      <c r="F190" s="207" t="s">
        <v>390</v>
      </c>
      <c r="G190" s="208" t="s">
        <v>189</v>
      </c>
      <c r="H190" s="209">
        <v>717.97400000000005</v>
      </c>
      <c r="I190" s="210"/>
      <c r="J190" s="211">
        <f>ROUND(I190*H190,2)</f>
        <v>0</v>
      </c>
      <c r="K190" s="207" t="s">
        <v>197</v>
      </c>
      <c r="L190" s="42"/>
      <c r="M190" s="212" t="s">
        <v>1</v>
      </c>
      <c r="N190" s="213" t="s">
        <v>41</v>
      </c>
      <c r="O190" s="78"/>
      <c r="P190" s="214">
        <f>O190*H190</f>
        <v>0</v>
      </c>
      <c r="Q190" s="214">
        <v>0.00025999999999999998</v>
      </c>
      <c r="R190" s="214">
        <f>Q190*H190</f>
        <v>0.18667323999999999</v>
      </c>
      <c r="S190" s="214">
        <v>0</v>
      </c>
      <c r="T190" s="215">
        <f>S190*H190</f>
        <v>0</v>
      </c>
      <c r="AR190" s="16" t="s">
        <v>190</v>
      </c>
      <c r="AT190" s="16" t="s">
        <v>186</v>
      </c>
      <c r="AU190" s="16" t="s">
        <v>80</v>
      </c>
      <c r="AY190" s="16" t="s">
        <v>184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6" t="s">
        <v>78</v>
      </c>
      <c r="BK190" s="216">
        <f>ROUND(I190*H190,2)</f>
        <v>0</v>
      </c>
      <c r="BL190" s="16" t="s">
        <v>190</v>
      </c>
      <c r="BM190" s="16" t="s">
        <v>391</v>
      </c>
    </row>
    <row r="191" s="11" customFormat="1">
      <c r="B191" s="217"/>
      <c r="C191" s="218"/>
      <c r="D191" s="219" t="s">
        <v>192</v>
      </c>
      <c r="E191" s="220" t="s">
        <v>1</v>
      </c>
      <c r="F191" s="221" t="s">
        <v>392</v>
      </c>
      <c r="G191" s="218"/>
      <c r="H191" s="222">
        <v>717.97400000000005</v>
      </c>
      <c r="I191" s="223"/>
      <c r="J191" s="218"/>
      <c r="K191" s="218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192</v>
      </c>
      <c r="AU191" s="228" t="s">
        <v>80</v>
      </c>
      <c r="AV191" s="11" t="s">
        <v>80</v>
      </c>
      <c r="AW191" s="11" t="s">
        <v>32</v>
      </c>
      <c r="AX191" s="11" t="s">
        <v>78</v>
      </c>
      <c r="AY191" s="228" t="s">
        <v>184</v>
      </c>
    </row>
    <row r="192" s="1" customFormat="1" ht="16.5" customHeight="1">
      <c r="B192" s="37"/>
      <c r="C192" s="205" t="s">
        <v>393</v>
      </c>
      <c r="D192" s="205" t="s">
        <v>186</v>
      </c>
      <c r="E192" s="206" t="s">
        <v>394</v>
      </c>
      <c r="F192" s="207" t="s">
        <v>395</v>
      </c>
      <c r="G192" s="208" t="s">
        <v>189</v>
      </c>
      <c r="H192" s="209">
        <v>758.54499999999996</v>
      </c>
      <c r="I192" s="210"/>
      <c r="J192" s="211">
        <f>ROUND(I192*H192,2)</f>
        <v>0</v>
      </c>
      <c r="K192" s="207" t="s">
        <v>197</v>
      </c>
      <c r="L192" s="42"/>
      <c r="M192" s="212" t="s">
        <v>1</v>
      </c>
      <c r="N192" s="213" t="s">
        <v>41</v>
      </c>
      <c r="O192" s="78"/>
      <c r="P192" s="214">
        <f>O192*H192</f>
        <v>0</v>
      </c>
      <c r="Q192" s="214">
        <v>0.020480000000000002</v>
      </c>
      <c r="R192" s="214">
        <f>Q192*H192</f>
        <v>15.535001600000001</v>
      </c>
      <c r="S192" s="214">
        <v>0</v>
      </c>
      <c r="T192" s="215">
        <f>S192*H192</f>
        <v>0</v>
      </c>
      <c r="AR192" s="16" t="s">
        <v>190</v>
      </c>
      <c r="AT192" s="16" t="s">
        <v>186</v>
      </c>
      <c r="AU192" s="16" t="s">
        <v>80</v>
      </c>
      <c r="AY192" s="16" t="s">
        <v>184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78</v>
      </c>
      <c r="BK192" s="216">
        <f>ROUND(I192*H192,2)</f>
        <v>0</v>
      </c>
      <c r="BL192" s="16" t="s">
        <v>190</v>
      </c>
      <c r="BM192" s="16" t="s">
        <v>396</v>
      </c>
    </row>
    <row r="193" s="1" customFormat="1" ht="16.5" customHeight="1">
      <c r="B193" s="37"/>
      <c r="C193" s="205" t="s">
        <v>397</v>
      </c>
      <c r="D193" s="205" t="s">
        <v>186</v>
      </c>
      <c r="E193" s="206" t="s">
        <v>398</v>
      </c>
      <c r="F193" s="207" t="s">
        <v>399</v>
      </c>
      <c r="G193" s="208" t="s">
        <v>189</v>
      </c>
      <c r="H193" s="209">
        <v>758.54499999999996</v>
      </c>
      <c r="I193" s="210"/>
      <c r="J193" s="211">
        <f>ROUND(I193*H193,2)</f>
        <v>0</v>
      </c>
      <c r="K193" s="207" t="s">
        <v>197</v>
      </c>
      <c r="L193" s="42"/>
      <c r="M193" s="212" t="s">
        <v>1</v>
      </c>
      <c r="N193" s="213" t="s">
        <v>41</v>
      </c>
      <c r="O193" s="78"/>
      <c r="P193" s="214">
        <f>O193*H193</f>
        <v>0</v>
      </c>
      <c r="Q193" s="214">
        <v>0.0054599999999999996</v>
      </c>
      <c r="R193" s="214">
        <f>Q193*H193</f>
        <v>4.1416556999999994</v>
      </c>
      <c r="S193" s="214">
        <v>0</v>
      </c>
      <c r="T193" s="215">
        <f>S193*H193</f>
        <v>0</v>
      </c>
      <c r="AR193" s="16" t="s">
        <v>190</v>
      </c>
      <c r="AT193" s="16" t="s">
        <v>186</v>
      </c>
      <c r="AU193" s="16" t="s">
        <v>80</v>
      </c>
      <c r="AY193" s="16" t="s">
        <v>184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78</v>
      </c>
      <c r="BK193" s="216">
        <f>ROUND(I193*H193,2)</f>
        <v>0</v>
      </c>
      <c r="BL193" s="16" t="s">
        <v>190</v>
      </c>
      <c r="BM193" s="16" t="s">
        <v>400</v>
      </c>
    </row>
    <row r="194" s="1" customFormat="1" ht="16.5" customHeight="1">
      <c r="B194" s="37"/>
      <c r="C194" s="205" t="s">
        <v>401</v>
      </c>
      <c r="D194" s="205" t="s">
        <v>186</v>
      </c>
      <c r="E194" s="206" t="s">
        <v>402</v>
      </c>
      <c r="F194" s="207" t="s">
        <v>403</v>
      </c>
      <c r="G194" s="208" t="s">
        <v>189</v>
      </c>
      <c r="H194" s="209">
        <v>758.54499999999996</v>
      </c>
      <c r="I194" s="210"/>
      <c r="J194" s="211">
        <f>ROUND(I194*H194,2)</f>
        <v>0</v>
      </c>
      <c r="K194" s="207" t="s">
        <v>197</v>
      </c>
      <c r="L194" s="42"/>
      <c r="M194" s="212" t="s">
        <v>1</v>
      </c>
      <c r="N194" s="213" t="s">
        <v>41</v>
      </c>
      <c r="O194" s="78"/>
      <c r="P194" s="214">
        <f>O194*H194</f>
        <v>0</v>
      </c>
      <c r="Q194" s="214">
        <v>0.0020999999999999999</v>
      </c>
      <c r="R194" s="214">
        <f>Q194*H194</f>
        <v>1.5929444999999998</v>
      </c>
      <c r="S194" s="214">
        <v>0</v>
      </c>
      <c r="T194" s="215">
        <f>S194*H194</f>
        <v>0</v>
      </c>
      <c r="AR194" s="16" t="s">
        <v>190</v>
      </c>
      <c r="AT194" s="16" t="s">
        <v>186</v>
      </c>
      <c r="AU194" s="16" t="s">
        <v>80</v>
      </c>
      <c r="AY194" s="16" t="s">
        <v>184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78</v>
      </c>
      <c r="BK194" s="216">
        <f>ROUND(I194*H194,2)</f>
        <v>0</v>
      </c>
      <c r="BL194" s="16" t="s">
        <v>190</v>
      </c>
      <c r="BM194" s="16" t="s">
        <v>404</v>
      </c>
    </row>
    <row r="195" s="1" customFormat="1" ht="16.5" customHeight="1">
      <c r="B195" s="37"/>
      <c r="C195" s="205" t="s">
        <v>405</v>
      </c>
      <c r="D195" s="205" t="s">
        <v>186</v>
      </c>
      <c r="E195" s="206" t="s">
        <v>406</v>
      </c>
      <c r="F195" s="207" t="s">
        <v>407</v>
      </c>
      <c r="G195" s="208" t="s">
        <v>189</v>
      </c>
      <c r="H195" s="209">
        <v>788.54499999999996</v>
      </c>
      <c r="I195" s="210"/>
      <c r="J195" s="211">
        <f>ROUND(I195*H195,2)</f>
        <v>0</v>
      </c>
      <c r="K195" s="207" t="s">
        <v>197</v>
      </c>
      <c r="L195" s="42"/>
      <c r="M195" s="212" t="s">
        <v>1</v>
      </c>
      <c r="N195" s="213" t="s">
        <v>41</v>
      </c>
      <c r="O195" s="78"/>
      <c r="P195" s="214">
        <f>O195*H195</f>
        <v>0</v>
      </c>
      <c r="Q195" s="214">
        <v>0.0043800000000000002</v>
      </c>
      <c r="R195" s="214">
        <f>Q195*H195</f>
        <v>3.4538270999999998</v>
      </c>
      <c r="S195" s="214">
        <v>0</v>
      </c>
      <c r="T195" s="215">
        <f>S195*H195</f>
        <v>0</v>
      </c>
      <c r="AR195" s="16" t="s">
        <v>190</v>
      </c>
      <c r="AT195" s="16" t="s">
        <v>186</v>
      </c>
      <c r="AU195" s="16" t="s">
        <v>80</v>
      </c>
      <c r="AY195" s="16" t="s">
        <v>184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6" t="s">
        <v>78</v>
      </c>
      <c r="BK195" s="216">
        <f>ROUND(I195*H195,2)</f>
        <v>0</v>
      </c>
      <c r="BL195" s="16" t="s">
        <v>190</v>
      </c>
      <c r="BM195" s="16" t="s">
        <v>408</v>
      </c>
    </row>
    <row r="196" s="11" customFormat="1">
      <c r="B196" s="217"/>
      <c r="C196" s="218"/>
      <c r="D196" s="219" t="s">
        <v>192</v>
      </c>
      <c r="E196" s="220" t="s">
        <v>1</v>
      </c>
      <c r="F196" s="221" t="s">
        <v>409</v>
      </c>
      <c r="G196" s="218"/>
      <c r="H196" s="222">
        <v>788.54499999999996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192</v>
      </c>
      <c r="AU196" s="228" t="s">
        <v>80</v>
      </c>
      <c r="AV196" s="11" t="s">
        <v>80</v>
      </c>
      <c r="AW196" s="11" t="s">
        <v>32</v>
      </c>
      <c r="AX196" s="11" t="s">
        <v>78</v>
      </c>
      <c r="AY196" s="228" t="s">
        <v>184</v>
      </c>
    </row>
    <row r="197" s="1" customFormat="1" ht="16.5" customHeight="1">
      <c r="B197" s="37"/>
      <c r="C197" s="205" t="s">
        <v>410</v>
      </c>
      <c r="D197" s="205" t="s">
        <v>186</v>
      </c>
      <c r="E197" s="206" t="s">
        <v>411</v>
      </c>
      <c r="F197" s="207" t="s">
        <v>412</v>
      </c>
      <c r="G197" s="208" t="s">
        <v>327</v>
      </c>
      <c r="H197" s="209">
        <v>185</v>
      </c>
      <c r="I197" s="210"/>
      <c r="J197" s="211">
        <f>ROUND(I197*H197,2)</f>
        <v>0</v>
      </c>
      <c r="K197" s="207" t="s">
        <v>1</v>
      </c>
      <c r="L197" s="42"/>
      <c r="M197" s="212" t="s">
        <v>1</v>
      </c>
      <c r="N197" s="213" t="s">
        <v>41</v>
      </c>
      <c r="O197" s="78"/>
      <c r="P197" s="214">
        <f>O197*H197</f>
        <v>0</v>
      </c>
      <c r="Q197" s="214">
        <v>2.0000000000000002E-05</v>
      </c>
      <c r="R197" s="214">
        <f>Q197*H197</f>
        <v>0.0037000000000000002</v>
      </c>
      <c r="S197" s="214">
        <v>0</v>
      </c>
      <c r="T197" s="215">
        <f>S197*H197</f>
        <v>0</v>
      </c>
      <c r="AR197" s="16" t="s">
        <v>190</v>
      </c>
      <c r="AT197" s="16" t="s">
        <v>186</v>
      </c>
      <c r="AU197" s="16" t="s">
        <v>80</v>
      </c>
      <c r="AY197" s="16" t="s">
        <v>184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78</v>
      </c>
      <c r="BK197" s="216">
        <f>ROUND(I197*H197,2)</f>
        <v>0</v>
      </c>
      <c r="BL197" s="16" t="s">
        <v>190</v>
      </c>
      <c r="BM197" s="16" t="s">
        <v>413</v>
      </c>
    </row>
    <row r="198" s="11" customFormat="1">
      <c r="B198" s="217"/>
      <c r="C198" s="218"/>
      <c r="D198" s="219" t="s">
        <v>192</v>
      </c>
      <c r="E198" s="220" t="s">
        <v>1</v>
      </c>
      <c r="F198" s="221" t="s">
        <v>414</v>
      </c>
      <c r="G198" s="218"/>
      <c r="H198" s="222">
        <v>185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192</v>
      </c>
      <c r="AU198" s="228" t="s">
        <v>80</v>
      </c>
      <c r="AV198" s="11" t="s">
        <v>80</v>
      </c>
      <c r="AW198" s="11" t="s">
        <v>32</v>
      </c>
      <c r="AX198" s="11" t="s">
        <v>78</v>
      </c>
      <c r="AY198" s="228" t="s">
        <v>184</v>
      </c>
    </row>
    <row r="199" s="1" customFormat="1" ht="16.5" customHeight="1">
      <c r="B199" s="37"/>
      <c r="C199" s="229" t="s">
        <v>415</v>
      </c>
      <c r="D199" s="229" t="s">
        <v>257</v>
      </c>
      <c r="E199" s="230" t="s">
        <v>416</v>
      </c>
      <c r="F199" s="231" t="s">
        <v>417</v>
      </c>
      <c r="G199" s="232" t="s">
        <v>327</v>
      </c>
      <c r="H199" s="233">
        <v>203.5</v>
      </c>
      <c r="I199" s="234"/>
      <c r="J199" s="235">
        <f>ROUND(I199*H199,2)</f>
        <v>0</v>
      </c>
      <c r="K199" s="231" t="s">
        <v>1</v>
      </c>
      <c r="L199" s="236"/>
      <c r="M199" s="237" t="s">
        <v>1</v>
      </c>
      <c r="N199" s="238" t="s">
        <v>41</v>
      </c>
      <c r="O199" s="78"/>
      <c r="P199" s="214">
        <f>O199*H199</f>
        <v>0</v>
      </c>
      <c r="Q199" s="214">
        <v>0.00010000000000000001</v>
      </c>
      <c r="R199" s="214">
        <f>Q199*H199</f>
        <v>0.02035</v>
      </c>
      <c r="S199" s="214">
        <v>0</v>
      </c>
      <c r="T199" s="215">
        <f>S199*H199</f>
        <v>0</v>
      </c>
      <c r="AR199" s="16" t="s">
        <v>220</v>
      </c>
      <c r="AT199" s="16" t="s">
        <v>257</v>
      </c>
      <c r="AU199" s="16" t="s">
        <v>80</v>
      </c>
      <c r="AY199" s="16" t="s">
        <v>184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78</v>
      </c>
      <c r="BK199" s="216">
        <f>ROUND(I199*H199,2)</f>
        <v>0</v>
      </c>
      <c r="BL199" s="16" t="s">
        <v>190</v>
      </c>
      <c r="BM199" s="16" t="s">
        <v>418</v>
      </c>
    </row>
    <row r="200" s="11" customFormat="1">
      <c r="B200" s="217"/>
      <c r="C200" s="218"/>
      <c r="D200" s="219" t="s">
        <v>192</v>
      </c>
      <c r="E200" s="220" t="s">
        <v>1</v>
      </c>
      <c r="F200" s="221" t="s">
        <v>419</v>
      </c>
      <c r="G200" s="218"/>
      <c r="H200" s="222">
        <v>203.5</v>
      </c>
      <c r="I200" s="223"/>
      <c r="J200" s="218"/>
      <c r="K200" s="218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192</v>
      </c>
      <c r="AU200" s="228" t="s">
        <v>80</v>
      </c>
      <c r="AV200" s="11" t="s">
        <v>80</v>
      </c>
      <c r="AW200" s="11" t="s">
        <v>32</v>
      </c>
      <c r="AX200" s="11" t="s">
        <v>78</v>
      </c>
      <c r="AY200" s="228" t="s">
        <v>184</v>
      </c>
    </row>
    <row r="201" s="1" customFormat="1" ht="16.5" customHeight="1">
      <c r="B201" s="37"/>
      <c r="C201" s="205" t="s">
        <v>420</v>
      </c>
      <c r="D201" s="205" t="s">
        <v>186</v>
      </c>
      <c r="E201" s="206" t="s">
        <v>421</v>
      </c>
      <c r="F201" s="207" t="s">
        <v>422</v>
      </c>
      <c r="G201" s="208" t="s">
        <v>327</v>
      </c>
      <c r="H201" s="209">
        <v>198.59999999999999</v>
      </c>
      <c r="I201" s="210"/>
      <c r="J201" s="211">
        <f>ROUND(I201*H201,2)</f>
        <v>0</v>
      </c>
      <c r="K201" s="207" t="s">
        <v>1</v>
      </c>
      <c r="L201" s="42"/>
      <c r="M201" s="212" t="s">
        <v>1</v>
      </c>
      <c r="N201" s="213" t="s">
        <v>41</v>
      </c>
      <c r="O201" s="78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AR201" s="16" t="s">
        <v>190</v>
      </c>
      <c r="AT201" s="16" t="s">
        <v>186</v>
      </c>
      <c r="AU201" s="16" t="s">
        <v>80</v>
      </c>
      <c r="AY201" s="16" t="s">
        <v>184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6" t="s">
        <v>78</v>
      </c>
      <c r="BK201" s="216">
        <f>ROUND(I201*H201,2)</f>
        <v>0</v>
      </c>
      <c r="BL201" s="16" t="s">
        <v>190</v>
      </c>
      <c r="BM201" s="16" t="s">
        <v>423</v>
      </c>
    </row>
    <row r="202" s="1" customFormat="1" ht="16.5" customHeight="1">
      <c r="B202" s="37"/>
      <c r="C202" s="229" t="s">
        <v>424</v>
      </c>
      <c r="D202" s="229" t="s">
        <v>257</v>
      </c>
      <c r="E202" s="230" t="s">
        <v>425</v>
      </c>
      <c r="F202" s="231" t="s">
        <v>426</v>
      </c>
      <c r="G202" s="232" t="s">
        <v>327</v>
      </c>
      <c r="H202" s="233">
        <v>218.46000000000001</v>
      </c>
      <c r="I202" s="234"/>
      <c r="J202" s="235">
        <f>ROUND(I202*H202,2)</f>
        <v>0</v>
      </c>
      <c r="K202" s="231" t="s">
        <v>1</v>
      </c>
      <c r="L202" s="236"/>
      <c r="M202" s="237" t="s">
        <v>1</v>
      </c>
      <c r="N202" s="238" t="s">
        <v>41</v>
      </c>
      <c r="O202" s="78"/>
      <c r="P202" s="214">
        <f>O202*H202</f>
        <v>0</v>
      </c>
      <c r="Q202" s="214">
        <v>3.0000000000000001E-05</v>
      </c>
      <c r="R202" s="214">
        <f>Q202*H202</f>
        <v>0.0065538000000000003</v>
      </c>
      <c r="S202" s="214">
        <v>0</v>
      </c>
      <c r="T202" s="215">
        <f>S202*H202</f>
        <v>0</v>
      </c>
      <c r="AR202" s="16" t="s">
        <v>220</v>
      </c>
      <c r="AT202" s="16" t="s">
        <v>257</v>
      </c>
      <c r="AU202" s="16" t="s">
        <v>80</v>
      </c>
      <c r="AY202" s="16" t="s">
        <v>184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78</v>
      </c>
      <c r="BK202" s="216">
        <f>ROUND(I202*H202,2)</f>
        <v>0</v>
      </c>
      <c r="BL202" s="16" t="s">
        <v>190</v>
      </c>
      <c r="BM202" s="16" t="s">
        <v>427</v>
      </c>
    </row>
    <row r="203" s="11" customFormat="1">
      <c r="B203" s="217"/>
      <c r="C203" s="218"/>
      <c r="D203" s="219" t="s">
        <v>192</v>
      </c>
      <c r="E203" s="220" t="s">
        <v>1</v>
      </c>
      <c r="F203" s="221" t="s">
        <v>428</v>
      </c>
      <c r="G203" s="218"/>
      <c r="H203" s="222">
        <v>218.46000000000001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192</v>
      </c>
      <c r="AU203" s="228" t="s">
        <v>80</v>
      </c>
      <c r="AV203" s="11" t="s">
        <v>80</v>
      </c>
      <c r="AW203" s="11" t="s">
        <v>32</v>
      </c>
      <c r="AX203" s="11" t="s">
        <v>78</v>
      </c>
      <c r="AY203" s="228" t="s">
        <v>184</v>
      </c>
    </row>
    <row r="204" s="1" customFormat="1" ht="16.5" customHeight="1">
      <c r="B204" s="37"/>
      <c r="C204" s="205" t="s">
        <v>429</v>
      </c>
      <c r="D204" s="205" t="s">
        <v>186</v>
      </c>
      <c r="E204" s="206" t="s">
        <v>430</v>
      </c>
      <c r="F204" s="207" t="s">
        <v>431</v>
      </c>
      <c r="G204" s="208" t="s">
        <v>327</v>
      </c>
      <c r="H204" s="209">
        <v>244.44</v>
      </c>
      <c r="I204" s="210"/>
      <c r="J204" s="211">
        <f>ROUND(I204*H204,2)</f>
        <v>0</v>
      </c>
      <c r="K204" s="207" t="s">
        <v>1</v>
      </c>
      <c r="L204" s="42"/>
      <c r="M204" s="212" t="s">
        <v>1</v>
      </c>
      <c r="N204" s="213" t="s">
        <v>41</v>
      </c>
      <c r="O204" s="78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AR204" s="16" t="s">
        <v>190</v>
      </c>
      <c r="AT204" s="16" t="s">
        <v>186</v>
      </c>
      <c r="AU204" s="16" t="s">
        <v>80</v>
      </c>
      <c r="AY204" s="16" t="s">
        <v>184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78</v>
      </c>
      <c r="BK204" s="216">
        <f>ROUND(I204*H204,2)</f>
        <v>0</v>
      </c>
      <c r="BL204" s="16" t="s">
        <v>190</v>
      </c>
      <c r="BM204" s="16" t="s">
        <v>432</v>
      </c>
    </row>
    <row r="205" s="11" customFormat="1">
      <c r="B205" s="217"/>
      <c r="C205" s="218"/>
      <c r="D205" s="219" t="s">
        <v>192</v>
      </c>
      <c r="E205" s="220" t="s">
        <v>1</v>
      </c>
      <c r="F205" s="221" t="s">
        <v>433</v>
      </c>
      <c r="G205" s="218"/>
      <c r="H205" s="222">
        <v>126.16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192</v>
      </c>
      <c r="AU205" s="228" t="s">
        <v>80</v>
      </c>
      <c r="AV205" s="11" t="s">
        <v>80</v>
      </c>
      <c r="AW205" s="11" t="s">
        <v>32</v>
      </c>
      <c r="AX205" s="11" t="s">
        <v>70</v>
      </c>
      <c r="AY205" s="228" t="s">
        <v>184</v>
      </c>
    </row>
    <row r="206" s="11" customFormat="1">
      <c r="B206" s="217"/>
      <c r="C206" s="218"/>
      <c r="D206" s="219" t="s">
        <v>192</v>
      </c>
      <c r="E206" s="220" t="s">
        <v>1</v>
      </c>
      <c r="F206" s="221" t="s">
        <v>434</v>
      </c>
      <c r="G206" s="218"/>
      <c r="H206" s="222">
        <v>118.28</v>
      </c>
      <c r="I206" s="223"/>
      <c r="J206" s="218"/>
      <c r="K206" s="218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192</v>
      </c>
      <c r="AU206" s="228" t="s">
        <v>80</v>
      </c>
      <c r="AV206" s="11" t="s">
        <v>80</v>
      </c>
      <c r="AW206" s="11" t="s">
        <v>32</v>
      </c>
      <c r="AX206" s="11" t="s">
        <v>70</v>
      </c>
      <c r="AY206" s="228" t="s">
        <v>184</v>
      </c>
    </row>
    <row r="207" s="12" customFormat="1">
      <c r="B207" s="239"/>
      <c r="C207" s="240"/>
      <c r="D207" s="219" t="s">
        <v>192</v>
      </c>
      <c r="E207" s="241" t="s">
        <v>1</v>
      </c>
      <c r="F207" s="242" t="s">
        <v>287</v>
      </c>
      <c r="G207" s="240"/>
      <c r="H207" s="243">
        <v>244.44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AT207" s="249" t="s">
        <v>192</v>
      </c>
      <c r="AU207" s="249" t="s">
        <v>80</v>
      </c>
      <c r="AV207" s="12" t="s">
        <v>190</v>
      </c>
      <c r="AW207" s="12" t="s">
        <v>32</v>
      </c>
      <c r="AX207" s="12" t="s">
        <v>78</v>
      </c>
      <c r="AY207" s="249" t="s">
        <v>184</v>
      </c>
    </row>
    <row r="208" s="1" customFormat="1" ht="16.5" customHeight="1">
      <c r="B208" s="37"/>
      <c r="C208" s="229" t="s">
        <v>435</v>
      </c>
      <c r="D208" s="229" t="s">
        <v>257</v>
      </c>
      <c r="E208" s="230" t="s">
        <v>436</v>
      </c>
      <c r="F208" s="231" t="s">
        <v>437</v>
      </c>
      <c r="G208" s="232" t="s">
        <v>327</v>
      </c>
      <c r="H208" s="233">
        <v>268.88400000000001</v>
      </c>
      <c r="I208" s="234"/>
      <c r="J208" s="235">
        <f>ROUND(I208*H208,2)</f>
        <v>0</v>
      </c>
      <c r="K208" s="231" t="s">
        <v>1</v>
      </c>
      <c r="L208" s="236"/>
      <c r="M208" s="237" t="s">
        <v>1</v>
      </c>
      <c r="N208" s="238" t="s">
        <v>41</v>
      </c>
      <c r="O208" s="78"/>
      <c r="P208" s="214">
        <f>O208*H208</f>
        <v>0</v>
      </c>
      <c r="Q208" s="214">
        <v>4.0000000000000003E-05</v>
      </c>
      <c r="R208" s="214">
        <f>Q208*H208</f>
        <v>0.010755360000000002</v>
      </c>
      <c r="S208" s="214">
        <v>0</v>
      </c>
      <c r="T208" s="215">
        <f>S208*H208</f>
        <v>0</v>
      </c>
      <c r="AR208" s="16" t="s">
        <v>220</v>
      </c>
      <c r="AT208" s="16" t="s">
        <v>257</v>
      </c>
      <c r="AU208" s="16" t="s">
        <v>80</v>
      </c>
      <c r="AY208" s="16" t="s">
        <v>184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78</v>
      </c>
      <c r="BK208" s="216">
        <f>ROUND(I208*H208,2)</f>
        <v>0</v>
      </c>
      <c r="BL208" s="16" t="s">
        <v>190</v>
      </c>
      <c r="BM208" s="16" t="s">
        <v>438</v>
      </c>
    </row>
    <row r="209" s="11" customFormat="1">
      <c r="B209" s="217"/>
      <c r="C209" s="218"/>
      <c r="D209" s="219" t="s">
        <v>192</v>
      </c>
      <c r="E209" s="220" t="s">
        <v>1</v>
      </c>
      <c r="F209" s="221" t="s">
        <v>439</v>
      </c>
      <c r="G209" s="218"/>
      <c r="H209" s="222">
        <v>268.88400000000001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192</v>
      </c>
      <c r="AU209" s="228" t="s">
        <v>80</v>
      </c>
      <c r="AV209" s="11" t="s">
        <v>80</v>
      </c>
      <c r="AW209" s="11" t="s">
        <v>32</v>
      </c>
      <c r="AX209" s="11" t="s">
        <v>78</v>
      </c>
      <c r="AY209" s="228" t="s">
        <v>184</v>
      </c>
    </row>
    <row r="210" s="1" customFormat="1" ht="16.5" customHeight="1">
      <c r="B210" s="37"/>
      <c r="C210" s="205" t="s">
        <v>440</v>
      </c>
      <c r="D210" s="205" t="s">
        <v>186</v>
      </c>
      <c r="E210" s="206" t="s">
        <v>441</v>
      </c>
      <c r="F210" s="207" t="s">
        <v>442</v>
      </c>
      <c r="G210" s="208" t="s">
        <v>327</v>
      </c>
      <c r="H210" s="209">
        <v>271.42399999999998</v>
      </c>
      <c r="I210" s="210"/>
      <c r="J210" s="211">
        <f>ROUND(I210*H210,2)</f>
        <v>0</v>
      </c>
      <c r="K210" s="207" t="s">
        <v>197</v>
      </c>
      <c r="L210" s="42"/>
      <c r="M210" s="212" t="s">
        <v>1</v>
      </c>
      <c r="N210" s="213" t="s">
        <v>41</v>
      </c>
      <c r="O210" s="78"/>
      <c r="P210" s="214">
        <f>O210*H210</f>
        <v>0</v>
      </c>
      <c r="Q210" s="214">
        <v>0.0033899999999999998</v>
      </c>
      <c r="R210" s="214">
        <f>Q210*H210</f>
        <v>0.92012735999999984</v>
      </c>
      <c r="S210" s="214">
        <v>0</v>
      </c>
      <c r="T210" s="215">
        <f>S210*H210</f>
        <v>0</v>
      </c>
      <c r="AR210" s="16" t="s">
        <v>190</v>
      </c>
      <c r="AT210" s="16" t="s">
        <v>186</v>
      </c>
      <c r="AU210" s="16" t="s">
        <v>80</v>
      </c>
      <c r="AY210" s="16" t="s">
        <v>184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78</v>
      </c>
      <c r="BK210" s="216">
        <f>ROUND(I210*H210,2)</f>
        <v>0</v>
      </c>
      <c r="BL210" s="16" t="s">
        <v>190</v>
      </c>
      <c r="BM210" s="16" t="s">
        <v>443</v>
      </c>
    </row>
    <row r="211" s="11" customFormat="1">
      <c r="B211" s="217"/>
      <c r="C211" s="218"/>
      <c r="D211" s="219" t="s">
        <v>192</v>
      </c>
      <c r="E211" s="220" t="s">
        <v>1</v>
      </c>
      <c r="F211" s="221" t="s">
        <v>312</v>
      </c>
      <c r="G211" s="218"/>
      <c r="H211" s="222">
        <v>142.684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192</v>
      </c>
      <c r="AU211" s="228" t="s">
        <v>80</v>
      </c>
      <c r="AV211" s="11" t="s">
        <v>80</v>
      </c>
      <c r="AW211" s="11" t="s">
        <v>32</v>
      </c>
      <c r="AX211" s="11" t="s">
        <v>70</v>
      </c>
      <c r="AY211" s="228" t="s">
        <v>184</v>
      </c>
    </row>
    <row r="212" s="11" customFormat="1">
      <c r="B212" s="217"/>
      <c r="C212" s="218"/>
      <c r="D212" s="219" t="s">
        <v>192</v>
      </c>
      <c r="E212" s="220" t="s">
        <v>1</v>
      </c>
      <c r="F212" s="221" t="s">
        <v>444</v>
      </c>
      <c r="G212" s="218"/>
      <c r="H212" s="222">
        <v>128.74000000000001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192</v>
      </c>
      <c r="AU212" s="228" t="s">
        <v>80</v>
      </c>
      <c r="AV212" s="11" t="s">
        <v>80</v>
      </c>
      <c r="AW212" s="11" t="s">
        <v>32</v>
      </c>
      <c r="AX212" s="11" t="s">
        <v>70</v>
      </c>
      <c r="AY212" s="228" t="s">
        <v>184</v>
      </c>
    </row>
    <row r="213" s="13" customFormat="1">
      <c r="B213" s="250"/>
      <c r="C213" s="251"/>
      <c r="D213" s="219" t="s">
        <v>192</v>
      </c>
      <c r="E213" s="252" t="s">
        <v>113</v>
      </c>
      <c r="F213" s="253" t="s">
        <v>330</v>
      </c>
      <c r="G213" s="251"/>
      <c r="H213" s="254">
        <v>271.42399999999998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AT213" s="260" t="s">
        <v>192</v>
      </c>
      <c r="AU213" s="260" t="s">
        <v>80</v>
      </c>
      <c r="AV213" s="13" t="s">
        <v>200</v>
      </c>
      <c r="AW213" s="13" t="s">
        <v>32</v>
      </c>
      <c r="AX213" s="13" t="s">
        <v>70</v>
      </c>
      <c r="AY213" s="260" t="s">
        <v>184</v>
      </c>
    </row>
    <row r="214" s="12" customFormat="1">
      <c r="B214" s="239"/>
      <c r="C214" s="240"/>
      <c r="D214" s="219" t="s">
        <v>192</v>
      </c>
      <c r="E214" s="241" t="s">
        <v>1</v>
      </c>
      <c r="F214" s="242" t="s">
        <v>287</v>
      </c>
      <c r="G214" s="240"/>
      <c r="H214" s="243">
        <v>271.42399999999998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AT214" s="249" t="s">
        <v>192</v>
      </c>
      <c r="AU214" s="249" t="s">
        <v>80</v>
      </c>
      <c r="AV214" s="12" t="s">
        <v>190</v>
      </c>
      <c r="AW214" s="12" t="s">
        <v>32</v>
      </c>
      <c r="AX214" s="12" t="s">
        <v>78</v>
      </c>
      <c r="AY214" s="249" t="s">
        <v>184</v>
      </c>
    </row>
    <row r="215" s="1" customFormat="1" ht="16.5" customHeight="1">
      <c r="B215" s="37"/>
      <c r="C215" s="229" t="s">
        <v>445</v>
      </c>
      <c r="D215" s="229" t="s">
        <v>257</v>
      </c>
      <c r="E215" s="230" t="s">
        <v>446</v>
      </c>
      <c r="F215" s="231" t="s">
        <v>447</v>
      </c>
      <c r="G215" s="232" t="s">
        <v>189</v>
      </c>
      <c r="H215" s="233">
        <v>227.18299999999999</v>
      </c>
      <c r="I215" s="234"/>
      <c r="J215" s="235">
        <f>ROUND(I215*H215,2)</f>
        <v>0</v>
      </c>
      <c r="K215" s="231" t="s">
        <v>197</v>
      </c>
      <c r="L215" s="236"/>
      <c r="M215" s="237" t="s">
        <v>1</v>
      </c>
      <c r="N215" s="238" t="s">
        <v>41</v>
      </c>
      <c r="O215" s="78"/>
      <c r="P215" s="214">
        <f>O215*H215</f>
        <v>0</v>
      </c>
      <c r="Q215" s="214">
        <v>0.00068000000000000005</v>
      </c>
      <c r="R215" s="214">
        <f>Q215*H215</f>
        <v>0.15448444</v>
      </c>
      <c r="S215" s="214">
        <v>0</v>
      </c>
      <c r="T215" s="215">
        <f>S215*H215</f>
        <v>0</v>
      </c>
      <c r="AR215" s="16" t="s">
        <v>220</v>
      </c>
      <c r="AT215" s="16" t="s">
        <v>257</v>
      </c>
      <c r="AU215" s="16" t="s">
        <v>80</v>
      </c>
      <c r="AY215" s="16" t="s">
        <v>184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78</v>
      </c>
      <c r="BK215" s="216">
        <f>ROUND(I215*H215,2)</f>
        <v>0</v>
      </c>
      <c r="BL215" s="16" t="s">
        <v>190</v>
      </c>
      <c r="BM215" s="16" t="s">
        <v>448</v>
      </c>
    </row>
    <row r="216" s="11" customFormat="1">
      <c r="B216" s="217"/>
      <c r="C216" s="218"/>
      <c r="D216" s="219" t="s">
        <v>192</v>
      </c>
      <c r="E216" s="218"/>
      <c r="F216" s="221" t="s">
        <v>449</v>
      </c>
      <c r="G216" s="218"/>
      <c r="H216" s="222">
        <v>227.18299999999999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192</v>
      </c>
      <c r="AU216" s="228" t="s">
        <v>80</v>
      </c>
      <c r="AV216" s="11" t="s">
        <v>80</v>
      </c>
      <c r="AW216" s="11" t="s">
        <v>4</v>
      </c>
      <c r="AX216" s="11" t="s">
        <v>78</v>
      </c>
      <c r="AY216" s="228" t="s">
        <v>184</v>
      </c>
    </row>
    <row r="217" s="1" customFormat="1" ht="16.5" customHeight="1">
      <c r="B217" s="37"/>
      <c r="C217" s="205" t="s">
        <v>450</v>
      </c>
      <c r="D217" s="205" t="s">
        <v>186</v>
      </c>
      <c r="E217" s="206" t="s">
        <v>451</v>
      </c>
      <c r="F217" s="207" t="s">
        <v>452</v>
      </c>
      <c r="G217" s="208" t="s">
        <v>189</v>
      </c>
      <c r="H217" s="209">
        <v>32.927999999999997</v>
      </c>
      <c r="I217" s="210"/>
      <c r="J217" s="211">
        <f>ROUND(I217*H217,2)</f>
        <v>0</v>
      </c>
      <c r="K217" s="207" t="s">
        <v>197</v>
      </c>
      <c r="L217" s="42"/>
      <c r="M217" s="212" t="s">
        <v>1</v>
      </c>
      <c r="N217" s="213" t="s">
        <v>41</v>
      </c>
      <c r="O217" s="78"/>
      <c r="P217" s="214">
        <f>O217*H217</f>
        <v>0</v>
      </c>
      <c r="Q217" s="214">
        <v>0.0093799999999999994</v>
      </c>
      <c r="R217" s="214">
        <f>Q217*H217</f>
        <v>0.30886463999999997</v>
      </c>
      <c r="S217" s="214">
        <v>0</v>
      </c>
      <c r="T217" s="215">
        <f>S217*H217</f>
        <v>0</v>
      </c>
      <c r="AR217" s="16" t="s">
        <v>190</v>
      </c>
      <c r="AT217" s="16" t="s">
        <v>186</v>
      </c>
      <c r="AU217" s="16" t="s">
        <v>80</v>
      </c>
      <c r="AY217" s="16" t="s">
        <v>184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78</v>
      </c>
      <c r="BK217" s="216">
        <f>ROUND(I217*H217,2)</f>
        <v>0</v>
      </c>
      <c r="BL217" s="16" t="s">
        <v>190</v>
      </c>
      <c r="BM217" s="16" t="s">
        <v>453</v>
      </c>
    </row>
    <row r="218" s="11" customFormat="1">
      <c r="B218" s="217"/>
      <c r="C218" s="218"/>
      <c r="D218" s="219" t="s">
        <v>192</v>
      </c>
      <c r="E218" s="220" t="s">
        <v>106</v>
      </c>
      <c r="F218" s="221" t="s">
        <v>454</v>
      </c>
      <c r="G218" s="218"/>
      <c r="H218" s="222">
        <v>32.927999999999997</v>
      </c>
      <c r="I218" s="223"/>
      <c r="J218" s="218"/>
      <c r="K218" s="218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192</v>
      </c>
      <c r="AU218" s="228" t="s">
        <v>80</v>
      </c>
      <c r="AV218" s="11" t="s">
        <v>80</v>
      </c>
      <c r="AW218" s="11" t="s">
        <v>32</v>
      </c>
      <c r="AX218" s="11" t="s">
        <v>78</v>
      </c>
      <c r="AY218" s="228" t="s">
        <v>184</v>
      </c>
    </row>
    <row r="219" s="1" customFormat="1" ht="16.5" customHeight="1">
      <c r="B219" s="37"/>
      <c r="C219" s="229" t="s">
        <v>455</v>
      </c>
      <c r="D219" s="229" t="s">
        <v>257</v>
      </c>
      <c r="E219" s="230" t="s">
        <v>456</v>
      </c>
      <c r="F219" s="231" t="s">
        <v>457</v>
      </c>
      <c r="G219" s="232" t="s">
        <v>189</v>
      </c>
      <c r="H219" s="233">
        <v>36.945</v>
      </c>
      <c r="I219" s="234"/>
      <c r="J219" s="235">
        <f>ROUND(I219*H219,2)</f>
        <v>0</v>
      </c>
      <c r="K219" s="231" t="s">
        <v>197</v>
      </c>
      <c r="L219" s="236"/>
      <c r="M219" s="237" t="s">
        <v>1</v>
      </c>
      <c r="N219" s="238" t="s">
        <v>41</v>
      </c>
      <c r="O219" s="78"/>
      <c r="P219" s="214">
        <f>O219*H219</f>
        <v>0</v>
      </c>
      <c r="Q219" s="214">
        <v>0.014999999999999999</v>
      </c>
      <c r="R219" s="214">
        <f>Q219*H219</f>
        <v>0.55417499999999997</v>
      </c>
      <c r="S219" s="214">
        <v>0</v>
      </c>
      <c r="T219" s="215">
        <f>S219*H219</f>
        <v>0</v>
      </c>
      <c r="AR219" s="16" t="s">
        <v>220</v>
      </c>
      <c r="AT219" s="16" t="s">
        <v>257</v>
      </c>
      <c r="AU219" s="16" t="s">
        <v>80</v>
      </c>
      <c r="AY219" s="16" t="s">
        <v>184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78</v>
      </c>
      <c r="BK219" s="216">
        <f>ROUND(I219*H219,2)</f>
        <v>0</v>
      </c>
      <c r="BL219" s="16" t="s">
        <v>190</v>
      </c>
      <c r="BM219" s="16" t="s">
        <v>458</v>
      </c>
    </row>
    <row r="220" s="11" customFormat="1">
      <c r="B220" s="217"/>
      <c r="C220" s="218"/>
      <c r="D220" s="219" t="s">
        <v>192</v>
      </c>
      <c r="E220" s="220" t="s">
        <v>1</v>
      </c>
      <c r="F220" s="221" t="s">
        <v>459</v>
      </c>
      <c r="G220" s="218"/>
      <c r="H220" s="222">
        <v>36.220999999999997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192</v>
      </c>
      <c r="AU220" s="228" t="s">
        <v>80</v>
      </c>
      <c r="AV220" s="11" t="s">
        <v>80</v>
      </c>
      <c r="AW220" s="11" t="s">
        <v>32</v>
      </c>
      <c r="AX220" s="11" t="s">
        <v>78</v>
      </c>
      <c r="AY220" s="228" t="s">
        <v>184</v>
      </c>
    </row>
    <row r="221" s="11" customFormat="1">
      <c r="B221" s="217"/>
      <c r="C221" s="218"/>
      <c r="D221" s="219" t="s">
        <v>192</v>
      </c>
      <c r="E221" s="218"/>
      <c r="F221" s="221" t="s">
        <v>460</v>
      </c>
      <c r="G221" s="218"/>
      <c r="H221" s="222">
        <v>36.945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192</v>
      </c>
      <c r="AU221" s="228" t="s">
        <v>80</v>
      </c>
      <c r="AV221" s="11" t="s">
        <v>80</v>
      </c>
      <c r="AW221" s="11" t="s">
        <v>4</v>
      </c>
      <c r="AX221" s="11" t="s">
        <v>78</v>
      </c>
      <c r="AY221" s="228" t="s">
        <v>184</v>
      </c>
    </row>
    <row r="222" s="1" customFormat="1" ht="16.5" customHeight="1">
      <c r="B222" s="37"/>
      <c r="C222" s="205" t="s">
        <v>461</v>
      </c>
      <c r="D222" s="205" t="s">
        <v>186</v>
      </c>
      <c r="E222" s="206" t="s">
        <v>462</v>
      </c>
      <c r="F222" s="207" t="s">
        <v>463</v>
      </c>
      <c r="G222" s="208" t="s">
        <v>189</v>
      </c>
      <c r="H222" s="209">
        <v>25.199999999999999</v>
      </c>
      <c r="I222" s="210"/>
      <c r="J222" s="211">
        <f>ROUND(I222*H222,2)</f>
        <v>0</v>
      </c>
      <c r="K222" s="207" t="s">
        <v>197</v>
      </c>
      <c r="L222" s="42"/>
      <c r="M222" s="212" t="s">
        <v>1</v>
      </c>
      <c r="N222" s="213" t="s">
        <v>41</v>
      </c>
      <c r="O222" s="78"/>
      <c r="P222" s="214">
        <f>O222*H222</f>
        <v>0</v>
      </c>
      <c r="Q222" s="214">
        <v>0.0094400000000000005</v>
      </c>
      <c r="R222" s="214">
        <f>Q222*H222</f>
        <v>0.23788800000000002</v>
      </c>
      <c r="S222" s="214">
        <v>0</v>
      </c>
      <c r="T222" s="215">
        <f>S222*H222</f>
        <v>0</v>
      </c>
      <c r="AR222" s="16" t="s">
        <v>190</v>
      </c>
      <c r="AT222" s="16" t="s">
        <v>186</v>
      </c>
      <c r="AU222" s="16" t="s">
        <v>80</v>
      </c>
      <c r="AY222" s="16" t="s">
        <v>184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78</v>
      </c>
      <c r="BK222" s="216">
        <f>ROUND(I222*H222,2)</f>
        <v>0</v>
      </c>
      <c r="BL222" s="16" t="s">
        <v>190</v>
      </c>
      <c r="BM222" s="16" t="s">
        <v>464</v>
      </c>
    </row>
    <row r="223" s="11" customFormat="1">
      <c r="B223" s="217"/>
      <c r="C223" s="218"/>
      <c r="D223" s="219" t="s">
        <v>192</v>
      </c>
      <c r="E223" s="220" t="s">
        <v>1</v>
      </c>
      <c r="F223" s="221" t="s">
        <v>465</v>
      </c>
      <c r="G223" s="218"/>
      <c r="H223" s="222">
        <v>25.199999999999999</v>
      </c>
      <c r="I223" s="223"/>
      <c r="J223" s="218"/>
      <c r="K223" s="218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192</v>
      </c>
      <c r="AU223" s="228" t="s">
        <v>80</v>
      </c>
      <c r="AV223" s="11" t="s">
        <v>80</v>
      </c>
      <c r="AW223" s="11" t="s">
        <v>32</v>
      </c>
      <c r="AX223" s="11" t="s">
        <v>78</v>
      </c>
      <c r="AY223" s="228" t="s">
        <v>184</v>
      </c>
    </row>
    <row r="224" s="1" customFormat="1" ht="16.5" customHeight="1">
      <c r="B224" s="37"/>
      <c r="C224" s="229" t="s">
        <v>466</v>
      </c>
      <c r="D224" s="229" t="s">
        <v>257</v>
      </c>
      <c r="E224" s="230" t="s">
        <v>467</v>
      </c>
      <c r="F224" s="231" t="s">
        <v>468</v>
      </c>
      <c r="G224" s="232" t="s">
        <v>189</v>
      </c>
      <c r="H224" s="233">
        <v>28.274000000000001</v>
      </c>
      <c r="I224" s="234"/>
      <c r="J224" s="235">
        <f>ROUND(I224*H224,2)</f>
        <v>0</v>
      </c>
      <c r="K224" s="231" t="s">
        <v>197</v>
      </c>
      <c r="L224" s="236"/>
      <c r="M224" s="237" t="s">
        <v>1</v>
      </c>
      <c r="N224" s="238" t="s">
        <v>41</v>
      </c>
      <c r="O224" s="78"/>
      <c r="P224" s="214">
        <f>O224*H224</f>
        <v>0</v>
      </c>
      <c r="Q224" s="214">
        <v>0.016500000000000001</v>
      </c>
      <c r="R224" s="214">
        <f>Q224*H224</f>
        <v>0.46652100000000002</v>
      </c>
      <c r="S224" s="214">
        <v>0</v>
      </c>
      <c r="T224" s="215">
        <f>S224*H224</f>
        <v>0</v>
      </c>
      <c r="AR224" s="16" t="s">
        <v>220</v>
      </c>
      <c r="AT224" s="16" t="s">
        <v>257</v>
      </c>
      <c r="AU224" s="16" t="s">
        <v>80</v>
      </c>
      <c r="AY224" s="16" t="s">
        <v>184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6" t="s">
        <v>78</v>
      </c>
      <c r="BK224" s="216">
        <f>ROUND(I224*H224,2)</f>
        <v>0</v>
      </c>
      <c r="BL224" s="16" t="s">
        <v>190</v>
      </c>
      <c r="BM224" s="16" t="s">
        <v>469</v>
      </c>
    </row>
    <row r="225" s="11" customFormat="1">
      <c r="B225" s="217"/>
      <c r="C225" s="218"/>
      <c r="D225" s="219" t="s">
        <v>192</v>
      </c>
      <c r="E225" s="220" t="s">
        <v>1</v>
      </c>
      <c r="F225" s="221" t="s">
        <v>470</v>
      </c>
      <c r="G225" s="218"/>
      <c r="H225" s="222">
        <v>27.719999999999999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192</v>
      </c>
      <c r="AU225" s="228" t="s">
        <v>80</v>
      </c>
      <c r="AV225" s="11" t="s">
        <v>80</v>
      </c>
      <c r="AW225" s="11" t="s">
        <v>32</v>
      </c>
      <c r="AX225" s="11" t="s">
        <v>78</v>
      </c>
      <c r="AY225" s="228" t="s">
        <v>184</v>
      </c>
    </row>
    <row r="226" s="11" customFormat="1">
      <c r="B226" s="217"/>
      <c r="C226" s="218"/>
      <c r="D226" s="219" t="s">
        <v>192</v>
      </c>
      <c r="E226" s="218"/>
      <c r="F226" s="221" t="s">
        <v>471</v>
      </c>
      <c r="G226" s="218"/>
      <c r="H226" s="222">
        <v>28.274000000000001</v>
      </c>
      <c r="I226" s="223"/>
      <c r="J226" s="218"/>
      <c r="K226" s="218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192</v>
      </c>
      <c r="AU226" s="228" t="s">
        <v>80</v>
      </c>
      <c r="AV226" s="11" t="s">
        <v>80</v>
      </c>
      <c r="AW226" s="11" t="s">
        <v>4</v>
      </c>
      <c r="AX226" s="11" t="s">
        <v>78</v>
      </c>
      <c r="AY226" s="228" t="s">
        <v>184</v>
      </c>
    </row>
    <row r="227" s="1" customFormat="1" ht="16.5" customHeight="1">
      <c r="B227" s="37"/>
      <c r="C227" s="205" t="s">
        <v>472</v>
      </c>
      <c r="D227" s="205" t="s">
        <v>186</v>
      </c>
      <c r="E227" s="206" t="s">
        <v>473</v>
      </c>
      <c r="F227" s="207" t="s">
        <v>474</v>
      </c>
      <c r="G227" s="208" t="s">
        <v>189</v>
      </c>
      <c r="H227" s="209">
        <v>226.334</v>
      </c>
      <c r="I227" s="210"/>
      <c r="J227" s="211">
        <f>ROUND(I227*H227,2)</f>
        <v>0</v>
      </c>
      <c r="K227" s="207" t="s">
        <v>197</v>
      </c>
      <c r="L227" s="42"/>
      <c r="M227" s="212" t="s">
        <v>1</v>
      </c>
      <c r="N227" s="213" t="s">
        <v>41</v>
      </c>
      <c r="O227" s="78"/>
      <c r="P227" s="214">
        <f>O227*H227</f>
        <v>0</v>
      </c>
      <c r="Q227" s="214">
        <v>0.0094999999999999998</v>
      </c>
      <c r="R227" s="214">
        <f>Q227*H227</f>
        <v>2.1501730000000001</v>
      </c>
      <c r="S227" s="214">
        <v>0</v>
      </c>
      <c r="T227" s="215">
        <f>S227*H227</f>
        <v>0</v>
      </c>
      <c r="AR227" s="16" t="s">
        <v>190</v>
      </c>
      <c r="AT227" s="16" t="s">
        <v>186</v>
      </c>
      <c r="AU227" s="16" t="s">
        <v>80</v>
      </c>
      <c r="AY227" s="16" t="s">
        <v>184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6" t="s">
        <v>78</v>
      </c>
      <c r="BK227" s="216">
        <f>ROUND(I227*H227,2)</f>
        <v>0</v>
      </c>
      <c r="BL227" s="16" t="s">
        <v>190</v>
      </c>
      <c r="BM227" s="16" t="s">
        <v>475</v>
      </c>
    </row>
    <row r="228" s="11" customFormat="1">
      <c r="B228" s="217"/>
      <c r="C228" s="218"/>
      <c r="D228" s="219" t="s">
        <v>192</v>
      </c>
      <c r="E228" s="220" t="s">
        <v>109</v>
      </c>
      <c r="F228" s="221" t="s">
        <v>476</v>
      </c>
      <c r="G228" s="218"/>
      <c r="H228" s="222">
        <v>66.879000000000005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192</v>
      </c>
      <c r="AU228" s="228" t="s">
        <v>80</v>
      </c>
      <c r="AV228" s="11" t="s">
        <v>80</v>
      </c>
      <c r="AW228" s="11" t="s">
        <v>32</v>
      </c>
      <c r="AX228" s="11" t="s">
        <v>70</v>
      </c>
      <c r="AY228" s="228" t="s">
        <v>184</v>
      </c>
    </row>
    <row r="229" s="11" customFormat="1">
      <c r="B229" s="217"/>
      <c r="C229" s="218"/>
      <c r="D229" s="219" t="s">
        <v>192</v>
      </c>
      <c r="E229" s="220" t="s">
        <v>103</v>
      </c>
      <c r="F229" s="221" t="s">
        <v>477</v>
      </c>
      <c r="G229" s="218"/>
      <c r="H229" s="222">
        <v>15.981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192</v>
      </c>
      <c r="AU229" s="228" t="s">
        <v>80</v>
      </c>
      <c r="AV229" s="11" t="s">
        <v>80</v>
      </c>
      <c r="AW229" s="11" t="s">
        <v>32</v>
      </c>
      <c r="AX229" s="11" t="s">
        <v>70</v>
      </c>
      <c r="AY229" s="228" t="s">
        <v>184</v>
      </c>
    </row>
    <row r="230" s="11" customFormat="1">
      <c r="B230" s="217"/>
      <c r="C230" s="218"/>
      <c r="D230" s="219" t="s">
        <v>192</v>
      </c>
      <c r="E230" s="220" t="s">
        <v>136</v>
      </c>
      <c r="F230" s="221" t="s">
        <v>478</v>
      </c>
      <c r="G230" s="218"/>
      <c r="H230" s="222">
        <v>143.47399999999999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192</v>
      </c>
      <c r="AU230" s="228" t="s">
        <v>80</v>
      </c>
      <c r="AV230" s="11" t="s">
        <v>80</v>
      </c>
      <c r="AW230" s="11" t="s">
        <v>32</v>
      </c>
      <c r="AX230" s="11" t="s">
        <v>70</v>
      </c>
      <c r="AY230" s="228" t="s">
        <v>184</v>
      </c>
    </row>
    <row r="231" s="12" customFormat="1">
      <c r="B231" s="239"/>
      <c r="C231" s="240"/>
      <c r="D231" s="219" t="s">
        <v>192</v>
      </c>
      <c r="E231" s="241" t="s">
        <v>1</v>
      </c>
      <c r="F231" s="242" t="s">
        <v>287</v>
      </c>
      <c r="G231" s="240"/>
      <c r="H231" s="243">
        <v>226.334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AT231" s="249" t="s">
        <v>192</v>
      </c>
      <c r="AU231" s="249" t="s">
        <v>80</v>
      </c>
      <c r="AV231" s="12" t="s">
        <v>190</v>
      </c>
      <c r="AW231" s="12" t="s">
        <v>32</v>
      </c>
      <c r="AX231" s="12" t="s">
        <v>78</v>
      </c>
      <c r="AY231" s="249" t="s">
        <v>184</v>
      </c>
    </row>
    <row r="232" s="1" customFormat="1" ht="16.5" customHeight="1">
      <c r="B232" s="37"/>
      <c r="C232" s="229" t="s">
        <v>479</v>
      </c>
      <c r="D232" s="229" t="s">
        <v>257</v>
      </c>
      <c r="E232" s="230" t="s">
        <v>383</v>
      </c>
      <c r="F232" s="231" t="s">
        <v>384</v>
      </c>
      <c r="G232" s="232" t="s">
        <v>189</v>
      </c>
      <c r="H232" s="233">
        <v>253.946</v>
      </c>
      <c r="I232" s="234"/>
      <c r="J232" s="235">
        <f>ROUND(I232*H232,2)</f>
        <v>0</v>
      </c>
      <c r="K232" s="231" t="s">
        <v>197</v>
      </c>
      <c r="L232" s="236"/>
      <c r="M232" s="237" t="s">
        <v>1</v>
      </c>
      <c r="N232" s="238" t="s">
        <v>41</v>
      </c>
      <c r="O232" s="78"/>
      <c r="P232" s="214">
        <f>O232*H232</f>
        <v>0</v>
      </c>
      <c r="Q232" s="214">
        <v>0.0195</v>
      </c>
      <c r="R232" s="214">
        <f>Q232*H232</f>
        <v>4.9519469999999997</v>
      </c>
      <c r="S232" s="214">
        <v>0</v>
      </c>
      <c r="T232" s="215">
        <f>S232*H232</f>
        <v>0</v>
      </c>
      <c r="AR232" s="16" t="s">
        <v>220</v>
      </c>
      <c r="AT232" s="16" t="s">
        <v>257</v>
      </c>
      <c r="AU232" s="16" t="s">
        <v>80</v>
      </c>
      <c r="AY232" s="16" t="s">
        <v>184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6" t="s">
        <v>78</v>
      </c>
      <c r="BK232" s="216">
        <f>ROUND(I232*H232,2)</f>
        <v>0</v>
      </c>
      <c r="BL232" s="16" t="s">
        <v>190</v>
      </c>
      <c r="BM232" s="16" t="s">
        <v>480</v>
      </c>
    </row>
    <row r="233" s="11" customFormat="1">
      <c r="B233" s="217"/>
      <c r="C233" s="218"/>
      <c r="D233" s="219" t="s">
        <v>192</v>
      </c>
      <c r="E233" s="220" t="s">
        <v>1</v>
      </c>
      <c r="F233" s="221" t="s">
        <v>481</v>
      </c>
      <c r="G233" s="218"/>
      <c r="H233" s="222">
        <v>73.566999999999993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192</v>
      </c>
      <c r="AU233" s="228" t="s">
        <v>80</v>
      </c>
      <c r="AV233" s="11" t="s">
        <v>80</v>
      </c>
      <c r="AW233" s="11" t="s">
        <v>32</v>
      </c>
      <c r="AX233" s="11" t="s">
        <v>70</v>
      </c>
      <c r="AY233" s="228" t="s">
        <v>184</v>
      </c>
    </row>
    <row r="234" s="11" customFormat="1">
      <c r="B234" s="217"/>
      <c r="C234" s="218"/>
      <c r="D234" s="219" t="s">
        <v>192</v>
      </c>
      <c r="E234" s="220" t="s">
        <v>1</v>
      </c>
      <c r="F234" s="221" t="s">
        <v>482</v>
      </c>
      <c r="G234" s="218"/>
      <c r="H234" s="222">
        <v>17.579000000000001</v>
      </c>
      <c r="I234" s="223"/>
      <c r="J234" s="218"/>
      <c r="K234" s="218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192</v>
      </c>
      <c r="AU234" s="228" t="s">
        <v>80</v>
      </c>
      <c r="AV234" s="11" t="s">
        <v>80</v>
      </c>
      <c r="AW234" s="11" t="s">
        <v>32</v>
      </c>
      <c r="AX234" s="11" t="s">
        <v>70</v>
      </c>
      <c r="AY234" s="228" t="s">
        <v>184</v>
      </c>
    </row>
    <row r="235" s="11" customFormat="1">
      <c r="B235" s="217"/>
      <c r="C235" s="218"/>
      <c r="D235" s="219" t="s">
        <v>192</v>
      </c>
      <c r="E235" s="220" t="s">
        <v>1</v>
      </c>
      <c r="F235" s="221" t="s">
        <v>483</v>
      </c>
      <c r="G235" s="218"/>
      <c r="H235" s="222">
        <v>157.821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192</v>
      </c>
      <c r="AU235" s="228" t="s">
        <v>80</v>
      </c>
      <c r="AV235" s="11" t="s">
        <v>80</v>
      </c>
      <c r="AW235" s="11" t="s">
        <v>32</v>
      </c>
      <c r="AX235" s="11" t="s">
        <v>70</v>
      </c>
      <c r="AY235" s="228" t="s">
        <v>184</v>
      </c>
    </row>
    <row r="236" s="12" customFormat="1">
      <c r="B236" s="239"/>
      <c r="C236" s="240"/>
      <c r="D236" s="219" t="s">
        <v>192</v>
      </c>
      <c r="E236" s="241" t="s">
        <v>1</v>
      </c>
      <c r="F236" s="242" t="s">
        <v>287</v>
      </c>
      <c r="G236" s="240"/>
      <c r="H236" s="243">
        <v>248.96700000000001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AT236" s="249" t="s">
        <v>192</v>
      </c>
      <c r="AU236" s="249" t="s">
        <v>80</v>
      </c>
      <c r="AV236" s="12" t="s">
        <v>190</v>
      </c>
      <c r="AW236" s="12" t="s">
        <v>32</v>
      </c>
      <c r="AX236" s="12" t="s">
        <v>78</v>
      </c>
      <c r="AY236" s="249" t="s">
        <v>184</v>
      </c>
    </row>
    <row r="237" s="11" customFormat="1">
      <c r="B237" s="217"/>
      <c r="C237" s="218"/>
      <c r="D237" s="219" t="s">
        <v>192</v>
      </c>
      <c r="E237" s="218"/>
      <c r="F237" s="221" t="s">
        <v>484</v>
      </c>
      <c r="G237" s="218"/>
      <c r="H237" s="222">
        <v>253.946</v>
      </c>
      <c r="I237" s="223"/>
      <c r="J237" s="218"/>
      <c r="K237" s="218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192</v>
      </c>
      <c r="AU237" s="228" t="s">
        <v>80</v>
      </c>
      <c r="AV237" s="11" t="s">
        <v>80</v>
      </c>
      <c r="AW237" s="11" t="s">
        <v>4</v>
      </c>
      <c r="AX237" s="11" t="s">
        <v>78</v>
      </c>
      <c r="AY237" s="228" t="s">
        <v>184</v>
      </c>
    </row>
    <row r="238" s="1" customFormat="1" ht="16.5" customHeight="1">
      <c r="B238" s="37"/>
      <c r="C238" s="205" t="s">
        <v>485</v>
      </c>
      <c r="D238" s="205" t="s">
        <v>186</v>
      </c>
      <c r="E238" s="206" t="s">
        <v>486</v>
      </c>
      <c r="F238" s="207" t="s">
        <v>487</v>
      </c>
      <c r="G238" s="208" t="s">
        <v>327</v>
      </c>
      <c r="H238" s="209">
        <v>99.310000000000002</v>
      </c>
      <c r="I238" s="210"/>
      <c r="J238" s="211">
        <f>ROUND(I238*H238,2)</f>
        <v>0</v>
      </c>
      <c r="K238" s="207" t="s">
        <v>1</v>
      </c>
      <c r="L238" s="42"/>
      <c r="M238" s="212" t="s">
        <v>1</v>
      </c>
      <c r="N238" s="213" t="s">
        <v>41</v>
      </c>
      <c r="O238" s="78"/>
      <c r="P238" s="214">
        <f>O238*H238</f>
        <v>0</v>
      </c>
      <c r="Q238" s="214">
        <v>6.0000000000000002E-05</v>
      </c>
      <c r="R238" s="214">
        <f>Q238*H238</f>
        <v>0.0059586000000000005</v>
      </c>
      <c r="S238" s="214">
        <v>0</v>
      </c>
      <c r="T238" s="215">
        <f>S238*H238</f>
        <v>0</v>
      </c>
      <c r="AR238" s="16" t="s">
        <v>190</v>
      </c>
      <c r="AT238" s="16" t="s">
        <v>186</v>
      </c>
      <c r="AU238" s="16" t="s">
        <v>80</v>
      </c>
      <c r="AY238" s="16" t="s">
        <v>184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6" t="s">
        <v>78</v>
      </c>
      <c r="BK238" s="216">
        <f>ROUND(I238*H238,2)</f>
        <v>0</v>
      </c>
      <c r="BL238" s="16" t="s">
        <v>190</v>
      </c>
      <c r="BM238" s="16" t="s">
        <v>488</v>
      </c>
    </row>
    <row r="239" s="11" customFormat="1">
      <c r="B239" s="217"/>
      <c r="C239" s="218"/>
      <c r="D239" s="219" t="s">
        <v>192</v>
      </c>
      <c r="E239" s="220" t="s">
        <v>1</v>
      </c>
      <c r="F239" s="221" t="s">
        <v>489</v>
      </c>
      <c r="G239" s="218"/>
      <c r="H239" s="222">
        <v>99.310000000000002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192</v>
      </c>
      <c r="AU239" s="228" t="s">
        <v>80</v>
      </c>
      <c r="AV239" s="11" t="s">
        <v>80</v>
      </c>
      <c r="AW239" s="11" t="s">
        <v>32</v>
      </c>
      <c r="AX239" s="11" t="s">
        <v>78</v>
      </c>
      <c r="AY239" s="228" t="s">
        <v>184</v>
      </c>
    </row>
    <row r="240" s="1" customFormat="1" ht="16.5" customHeight="1">
      <c r="B240" s="37"/>
      <c r="C240" s="229" t="s">
        <v>490</v>
      </c>
      <c r="D240" s="229" t="s">
        <v>257</v>
      </c>
      <c r="E240" s="230" t="s">
        <v>491</v>
      </c>
      <c r="F240" s="231" t="s">
        <v>492</v>
      </c>
      <c r="G240" s="232" t="s">
        <v>327</v>
      </c>
      <c r="H240" s="233">
        <v>114.703</v>
      </c>
      <c r="I240" s="234"/>
      <c r="J240" s="235">
        <f>ROUND(I240*H240,2)</f>
        <v>0</v>
      </c>
      <c r="K240" s="231" t="s">
        <v>197</v>
      </c>
      <c r="L240" s="236"/>
      <c r="M240" s="237" t="s">
        <v>1</v>
      </c>
      <c r="N240" s="238" t="s">
        <v>41</v>
      </c>
      <c r="O240" s="78"/>
      <c r="P240" s="214">
        <f>O240*H240</f>
        <v>0</v>
      </c>
      <c r="Q240" s="214">
        <v>0.00068000000000000005</v>
      </c>
      <c r="R240" s="214">
        <f>Q240*H240</f>
        <v>0.077998040000000005</v>
      </c>
      <c r="S240" s="214">
        <v>0</v>
      </c>
      <c r="T240" s="215">
        <f>S240*H240</f>
        <v>0</v>
      </c>
      <c r="AR240" s="16" t="s">
        <v>220</v>
      </c>
      <c r="AT240" s="16" t="s">
        <v>257</v>
      </c>
      <c r="AU240" s="16" t="s">
        <v>80</v>
      </c>
      <c r="AY240" s="16" t="s">
        <v>184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6" t="s">
        <v>78</v>
      </c>
      <c r="BK240" s="216">
        <f>ROUND(I240*H240,2)</f>
        <v>0</v>
      </c>
      <c r="BL240" s="16" t="s">
        <v>190</v>
      </c>
      <c r="BM240" s="16" t="s">
        <v>493</v>
      </c>
    </row>
    <row r="241" s="11" customFormat="1">
      <c r="B241" s="217"/>
      <c r="C241" s="218"/>
      <c r="D241" s="219" t="s">
        <v>192</v>
      </c>
      <c r="E241" s="220" t="s">
        <v>1</v>
      </c>
      <c r="F241" s="221" t="s">
        <v>494</v>
      </c>
      <c r="G241" s="218"/>
      <c r="H241" s="222">
        <v>109.241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192</v>
      </c>
      <c r="AU241" s="228" t="s">
        <v>80</v>
      </c>
      <c r="AV241" s="11" t="s">
        <v>80</v>
      </c>
      <c r="AW241" s="11" t="s">
        <v>32</v>
      </c>
      <c r="AX241" s="11" t="s">
        <v>78</v>
      </c>
      <c r="AY241" s="228" t="s">
        <v>184</v>
      </c>
    </row>
    <row r="242" s="11" customFormat="1">
      <c r="B242" s="217"/>
      <c r="C242" s="218"/>
      <c r="D242" s="219" t="s">
        <v>192</v>
      </c>
      <c r="E242" s="218"/>
      <c r="F242" s="221" t="s">
        <v>495</v>
      </c>
      <c r="G242" s="218"/>
      <c r="H242" s="222">
        <v>114.703</v>
      </c>
      <c r="I242" s="223"/>
      <c r="J242" s="218"/>
      <c r="K242" s="218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192</v>
      </c>
      <c r="AU242" s="228" t="s">
        <v>80</v>
      </c>
      <c r="AV242" s="11" t="s">
        <v>80</v>
      </c>
      <c r="AW242" s="11" t="s">
        <v>4</v>
      </c>
      <c r="AX242" s="11" t="s">
        <v>78</v>
      </c>
      <c r="AY242" s="228" t="s">
        <v>184</v>
      </c>
    </row>
    <row r="243" s="1" customFormat="1" ht="16.5" customHeight="1">
      <c r="B243" s="37"/>
      <c r="C243" s="205" t="s">
        <v>496</v>
      </c>
      <c r="D243" s="205" t="s">
        <v>186</v>
      </c>
      <c r="E243" s="206" t="s">
        <v>497</v>
      </c>
      <c r="F243" s="207" t="s">
        <v>498</v>
      </c>
      <c r="G243" s="208" t="s">
        <v>327</v>
      </c>
      <c r="H243" s="209">
        <v>392.84800000000001</v>
      </c>
      <c r="I243" s="210"/>
      <c r="J243" s="211">
        <f>ROUND(I243*H243,2)</f>
        <v>0</v>
      </c>
      <c r="K243" s="207" t="s">
        <v>1</v>
      </c>
      <c r="L243" s="42"/>
      <c r="M243" s="212" t="s">
        <v>1</v>
      </c>
      <c r="N243" s="213" t="s">
        <v>41</v>
      </c>
      <c r="O243" s="78"/>
      <c r="P243" s="214">
        <f>O243*H243</f>
        <v>0</v>
      </c>
      <c r="Q243" s="214">
        <v>0.00025000000000000001</v>
      </c>
      <c r="R243" s="214">
        <f>Q243*H243</f>
        <v>0.098212000000000008</v>
      </c>
      <c r="S243" s="214">
        <v>0</v>
      </c>
      <c r="T243" s="215">
        <f>S243*H243</f>
        <v>0</v>
      </c>
      <c r="AR243" s="16" t="s">
        <v>190</v>
      </c>
      <c r="AT243" s="16" t="s">
        <v>186</v>
      </c>
      <c r="AU243" s="16" t="s">
        <v>80</v>
      </c>
      <c r="AY243" s="16" t="s">
        <v>184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6" t="s">
        <v>78</v>
      </c>
      <c r="BK243" s="216">
        <f>ROUND(I243*H243,2)</f>
        <v>0</v>
      </c>
      <c r="BL243" s="16" t="s">
        <v>190</v>
      </c>
      <c r="BM243" s="16" t="s">
        <v>499</v>
      </c>
    </row>
    <row r="244" s="11" customFormat="1">
      <c r="B244" s="217"/>
      <c r="C244" s="218"/>
      <c r="D244" s="219" t="s">
        <v>192</v>
      </c>
      <c r="E244" s="220" t="s">
        <v>1</v>
      </c>
      <c r="F244" s="221" t="s">
        <v>312</v>
      </c>
      <c r="G244" s="218"/>
      <c r="H244" s="222">
        <v>142.684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192</v>
      </c>
      <c r="AU244" s="228" t="s">
        <v>80</v>
      </c>
      <c r="AV244" s="11" t="s">
        <v>80</v>
      </c>
      <c r="AW244" s="11" t="s">
        <v>32</v>
      </c>
      <c r="AX244" s="11" t="s">
        <v>70</v>
      </c>
      <c r="AY244" s="228" t="s">
        <v>184</v>
      </c>
    </row>
    <row r="245" s="11" customFormat="1">
      <c r="B245" s="217"/>
      <c r="C245" s="218"/>
      <c r="D245" s="219" t="s">
        <v>192</v>
      </c>
      <c r="E245" s="220" t="s">
        <v>1</v>
      </c>
      <c r="F245" s="221" t="s">
        <v>329</v>
      </c>
      <c r="G245" s="218"/>
      <c r="H245" s="222">
        <v>53.740000000000002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192</v>
      </c>
      <c r="AU245" s="228" t="s">
        <v>80</v>
      </c>
      <c r="AV245" s="11" t="s">
        <v>80</v>
      </c>
      <c r="AW245" s="11" t="s">
        <v>32</v>
      </c>
      <c r="AX245" s="11" t="s">
        <v>70</v>
      </c>
      <c r="AY245" s="228" t="s">
        <v>184</v>
      </c>
    </row>
    <row r="246" s="13" customFormat="1">
      <c r="B246" s="250"/>
      <c r="C246" s="251"/>
      <c r="D246" s="219" t="s">
        <v>192</v>
      </c>
      <c r="E246" s="252" t="s">
        <v>1</v>
      </c>
      <c r="F246" s="253" t="s">
        <v>330</v>
      </c>
      <c r="G246" s="251"/>
      <c r="H246" s="254">
        <v>196.42400000000001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AT246" s="260" t="s">
        <v>192</v>
      </c>
      <c r="AU246" s="260" t="s">
        <v>80</v>
      </c>
      <c r="AV246" s="13" t="s">
        <v>200</v>
      </c>
      <c r="AW246" s="13" t="s">
        <v>32</v>
      </c>
      <c r="AX246" s="13" t="s">
        <v>70</v>
      </c>
      <c r="AY246" s="260" t="s">
        <v>184</v>
      </c>
    </row>
    <row r="247" s="11" customFormat="1">
      <c r="B247" s="217"/>
      <c r="C247" s="218"/>
      <c r="D247" s="219" t="s">
        <v>192</v>
      </c>
      <c r="E247" s="220" t="s">
        <v>1</v>
      </c>
      <c r="F247" s="221" t="s">
        <v>500</v>
      </c>
      <c r="G247" s="218"/>
      <c r="H247" s="222">
        <v>196.42400000000001</v>
      </c>
      <c r="I247" s="223"/>
      <c r="J247" s="218"/>
      <c r="K247" s="218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192</v>
      </c>
      <c r="AU247" s="228" t="s">
        <v>80</v>
      </c>
      <c r="AV247" s="11" t="s">
        <v>80</v>
      </c>
      <c r="AW247" s="11" t="s">
        <v>32</v>
      </c>
      <c r="AX247" s="11" t="s">
        <v>70</v>
      </c>
      <c r="AY247" s="228" t="s">
        <v>184</v>
      </c>
    </row>
    <row r="248" s="12" customFormat="1">
      <c r="B248" s="239"/>
      <c r="C248" s="240"/>
      <c r="D248" s="219" t="s">
        <v>192</v>
      </c>
      <c r="E248" s="241" t="s">
        <v>1</v>
      </c>
      <c r="F248" s="242" t="s">
        <v>287</v>
      </c>
      <c r="G248" s="240"/>
      <c r="H248" s="243">
        <v>392.84800000000001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AT248" s="249" t="s">
        <v>192</v>
      </c>
      <c r="AU248" s="249" t="s">
        <v>80</v>
      </c>
      <c r="AV248" s="12" t="s">
        <v>190</v>
      </c>
      <c r="AW248" s="12" t="s">
        <v>32</v>
      </c>
      <c r="AX248" s="12" t="s">
        <v>78</v>
      </c>
      <c r="AY248" s="249" t="s">
        <v>184</v>
      </c>
    </row>
    <row r="249" s="1" customFormat="1" ht="16.5" customHeight="1">
      <c r="B249" s="37"/>
      <c r="C249" s="229" t="s">
        <v>501</v>
      </c>
      <c r="D249" s="229" t="s">
        <v>257</v>
      </c>
      <c r="E249" s="230" t="s">
        <v>502</v>
      </c>
      <c r="F249" s="231" t="s">
        <v>503</v>
      </c>
      <c r="G249" s="232" t="s">
        <v>327</v>
      </c>
      <c r="H249" s="233">
        <v>213.86600000000001</v>
      </c>
      <c r="I249" s="234"/>
      <c r="J249" s="235">
        <f>ROUND(I249*H249,2)</f>
        <v>0</v>
      </c>
      <c r="K249" s="231" t="s">
        <v>1</v>
      </c>
      <c r="L249" s="236"/>
      <c r="M249" s="237" t="s">
        <v>1</v>
      </c>
      <c r="N249" s="238" t="s">
        <v>41</v>
      </c>
      <c r="O249" s="78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AR249" s="16" t="s">
        <v>220</v>
      </c>
      <c r="AT249" s="16" t="s">
        <v>257</v>
      </c>
      <c r="AU249" s="16" t="s">
        <v>80</v>
      </c>
      <c r="AY249" s="16" t="s">
        <v>184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6" t="s">
        <v>78</v>
      </c>
      <c r="BK249" s="216">
        <f>ROUND(I249*H249,2)</f>
        <v>0</v>
      </c>
      <c r="BL249" s="16" t="s">
        <v>190</v>
      </c>
      <c r="BM249" s="16" t="s">
        <v>504</v>
      </c>
    </row>
    <row r="250" s="11" customFormat="1">
      <c r="B250" s="217"/>
      <c r="C250" s="218"/>
      <c r="D250" s="219" t="s">
        <v>192</v>
      </c>
      <c r="E250" s="220" t="s">
        <v>1</v>
      </c>
      <c r="F250" s="221" t="s">
        <v>505</v>
      </c>
      <c r="G250" s="218"/>
      <c r="H250" s="222">
        <v>213.86600000000001</v>
      </c>
      <c r="I250" s="223"/>
      <c r="J250" s="218"/>
      <c r="K250" s="218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192</v>
      </c>
      <c r="AU250" s="228" t="s">
        <v>80</v>
      </c>
      <c r="AV250" s="11" t="s">
        <v>80</v>
      </c>
      <c r="AW250" s="11" t="s">
        <v>32</v>
      </c>
      <c r="AX250" s="11" t="s">
        <v>78</v>
      </c>
      <c r="AY250" s="228" t="s">
        <v>184</v>
      </c>
    </row>
    <row r="251" s="1" customFormat="1" ht="16.5" customHeight="1">
      <c r="B251" s="37"/>
      <c r="C251" s="229" t="s">
        <v>506</v>
      </c>
      <c r="D251" s="229" t="s">
        <v>257</v>
      </c>
      <c r="E251" s="230" t="s">
        <v>507</v>
      </c>
      <c r="F251" s="231" t="s">
        <v>508</v>
      </c>
      <c r="G251" s="232" t="s">
        <v>327</v>
      </c>
      <c r="H251" s="233">
        <v>213.86600000000001</v>
      </c>
      <c r="I251" s="234"/>
      <c r="J251" s="235">
        <f>ROUND(I251*H251,2)</f>
        <v>0</v>
      </c>
      <c r="K251" s="231" t="s">
        <v>197</v>
      </c>
      <c r="L251" s="236"/>
      <c r="M251" s="237" t="s">
        <v>1</v>
      </c>
      <c r="N251" s="238" t="s">
        <v>41</v>
      </c>
      <c r="O251" s="78"/>
      <c r="P251" s="214">
        <f>O251*H251</f>
        <v>0</v>
      </c>
      <c r="Q251" s="214">
        <v>0.00020000000000000001</v>
      </c>
      <c r="R251" s="214">
        <f>Q251*H251</f>
        <v>0.042773200000000004</v>
      </c>
      <c r="S251" s="214">
        <v>0</v>
      </c>
      <c r="T251" s="215">
        <f>S251*H251</f>
        <v>0</v>
      </c>
      <c r="AR251" s="16" t="s">
        <v>220</v>
      </c>
      <c r="AT251" s="16" t="s">
        <v>257</v>
      </c>
      <c r="AU251" s="16" t="s">
        <v>80</v>
      </c>
      <c r="AY251" s="16" t="s">
        <v>184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6" t="s">
        <v>78</v>
      </c>
      <c r="BK251" s="216">
        <f>ROUND(I251*H251,2)</f>
        <v>0</v>
      </c>
      <c r="BL251" s="16" t="s">
        <v>190</v>
      </c>
      <c r="BM251" s="16" t="s">
        <v>509</v>
      </c>
    </row>
    <row r="252" s="11" customFormat="1">
      <c r="B252" s="217"/>
      <c r="C252" s="218"/>
      <c r="D252" s="219" t="s">
        <v>192</v>
      </c>
      <c r="E252" s="220" t="s">
        <v>1</v>
      </c>
      <c r="F252" s="221" t="s">
        <v>505</v>
      </c>
      <c r="G252" s="218"/>
      <c r="H252" s="222">
        <v>213.86600000000001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192</v>
      </c>
      <c r="AU252" s="228" t="s">
        <v>80</v>
      </c>
      <c r="AV252" s="11" t="s">
        <v>80</v>
      </c>
      <c r="AW252" s="11" t="s">
        <v>32</v>
      </c>
      <c r="AX252" s="11" t="s">
        <v>78</v>
      </c>
      <c r="AY252" s="228" t="s">
        <v>184</v>
      </c>
    </row>
    <row r="253" s="1" customFormat="1" ht="16.5" customHeight="1">
      <c r="B253" s="37"/>
      <c r="C253" s="205" t="s">
        <v>510</v>
      </c>
      <c r="D253" s="205" t="s">
        <v>186</v>
      </c>
      <c r="E253" s="206" t="s">
        <v>511</v>
      </c>
      <c r="F253" s="207" t="s">
        <v>512</v>
      </c>
      <c r="G253" s="208" t="s">
        <v>327</v>
      </c>
      <c r="H253" s="209">
        <v>43.630000000000003</v>
      </c>
      <c r="I253" s="210"/>
      <c r="J253" s="211">
        <f>ROUND(I253*H253,2)</f>
        <v>0</v>
      </c>
      <c r="K253" s="207" t="s">
        <v>1</v>
      </c>
      <c r="L253" s="42"/>
      <c r="M253" s="212" t="s">
        <v>1</v>
      </c>
      <c r="N253" s="213" t="s">
        <v>41</v>
      </c>
      <c r="O253" s="78"/>
      <c r="P253" s="214">
        <f>O253*H253</f>
        <v>0</v>
      </c>
      <c r="Q253" s="214">
        <v>0.00025000000000000001</v>
      </c>
      <c r="R253" s="214">
        <f>Q253*H253</f>
        <v>0.010907500000000001</v>
      </c>
      <c r="S253" s="214">
        <v>0</v>
      </c>
      <c r="T253" s="215">
        <f>S253*H253</f>
        <v>0</v>
      </c>
      <c r="AR253" s="16" t="s">
        <v>190</v>
      </c>
      <c r="AT253" s="16" t="s">
        <v>186</v>
      </c>
      <c r="AU253" s="16" t="s">
        <v>80</v>
      </c>
      <c r="AY253" s="16" t="s">
        <v>184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78</v>
      </c>
      <c r="BK253" s="216">
        <f>ROUND(I253*H253,2)</f>
        <v>0</v>
      </c>
      <c r="BL253" s="16" t="s">
        <v>190</v>
      </c>
      <c r="BM253" s="16" t="s">
        <v>513</v>
      </c>
    </row>
    <row r="254" s="11" customFormat="1">
      <c r="B254" s="217"/>
      <c r="C254" s="218"/>
      <c r="D254" s="219" t="s">
        <v>192</v>
      </c>
      <c r="E254" s="220" t="s">
        <v>1</v>
      </c>
      <c r="F254" s="221" t="s">
        <v>514</v>
      </c>
      <c r="G254" s="218"/>
      <c r="H254" s="222">
        <v>43.630000000000003</v>
      </c>
      <c r="I254" s="223"/>
      <c r="J254" s="218"/>
      <c r="K254" s="218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192</v>
      </c>
      <c r="AU254" s="228" t="s">
        <v>80</v>
      </c>
      <c r="AV254" s="11" t="s">
        <v>80</v>
      </c>
      <c r="AW254" s="11" t="s">
        <v>32</v>
      </c>
      <c r="AX254" s="11" t="s">
        <v>78</v>
      </c>
      <c r="AY254" s="228" t="s">
        <v>184</v>
      </c>
    </row>
    <row r="255" s="1" customFormat="1" ht="16.5" customHeight="1">
      <c r="B255" s="37"/>
      <c r="C255" s="229" t="s">
        <v>515</v>
      </c>
      <c r="D255" s="229" t="s">
        <v>257</v>
      </c>
      <c r="E255" s="230" t="s">
        <v>516</v>
      </c>
      <c r="F255" s="231" t="s">
        <v>517</v>
      </c>
      <c r="G255" s="232" t="s">
        <v>327</v>
      </c>
      <c r="H255" s="233">
        <v>53.857999999999997</v>
      </c>
      <c r="I255" s="234"/>
      <c r="J255" s="235">
        <f>ROUND(I255*H255,2)</f>
        <v>0</v>
      </c>
      <c r="K255" s="231" t="s">
        <v>197</v>
      </c>
      <c r="L255" s="236"/>
      <c r="M255" s="237" t="s">
        <v>1</v>
      </c>
      <c r="N255" s="238" t="s">
        <v>41</v>
      </c>
      <c r="O255" s="78"/>
      <c r="P255" s="214">
        <f>O255*H255</f>
        <v>0</v>
      </c>
      <c r="Q255" s="214">
        <v>0.00029999999999999997</v>
      </c>
      <c r="R255" s="214">
        <f>Q255*H255</f>
        <v>0.016157399999999999</v>
      </c>
      <c r="S255" s="214">
        <v>0</v>
      </c>
      <c r="T255" s="215">
        <f>S255*H255</f>
        <v>0</v>
      </c>
      <c r="AR255" s="16" t="s">
        <v>220</v>
      </c>
      <c r="AT255" s="16" t="s">
        <v>257</v>
      </c>
      <c r="AU255" s="16" t="s">
        <v>80</v>
      </c>
      <c r="AY255" s="16" t="s">
        <v>184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6" t="s">
        <v>78</v>
      </c>
      <c r="BK255" s="216">
        <f>ROUND(I255*H255,2)</f>
        <v>0</v>
      </c>
      <c r="BL255" s="16" t="s">
        <v>190</v>
      </c>
      <c r="BM255" s="16" t="s">
        <v>518</v>
      </c>
    </row>
    <row r="256" s="11" customFormat="1">
      <c r="B256" s="217"/>
      <c r="C256" s="218"/>
      <c r="D256" s="219" t="s">
        <v>192</v>
      </c>
      <c r="E256" s="220" t="s">
        <v>1</v>
      </c>
      <c r="F256" s="221" t="s">
        <v>519</v>
      </c>
      <c r="G256" s="218"/>
      <c r="H256" s="222">
        <v>51.292999999999999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192</v>
      </c>
      <c r="AU256" s="228" t="s">
        <v>80</v>
      </c>
      <c r="AV256" s="11" t="s">
        <v>80</v>
      </c>
      <c r="AW256" s="11" t="s">
        <v>32</v>
      </c>
      <c r="AX256" s="11" t="s">
        <v>78</v>
      </c>
      <c r="AY256" s="228" t="s">
        <v>184</v>
      </c>
    </row>
    <row r="257" s="11" customFormat="1">
      <c r="B257" s="217"/>
      <c r="C257" s="218"/>
      <c r="D257" s="219" t="s">
        <v>192</v>
      </c>
      <c r="E257" s="218"/>
      <c r="F257" s="221" t="s">
        <v>520</v>
      </c>
      <c r="G257" s="218"/>
      <c r="H257" s="222">
        <v>53.857999999999997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192</v>
      </c>
      <c r="AU257" s="228" t="s">
        <v>80</v>
      </c>
      <c r="AV257" s="11" t="s">
        <v>80</v>
      </c>
      <c r="AW257" s="11" t="s">
        <v>4</v>
      </c>
      <c r="AX257" s="11" t="s">
        <v>78</v>
      </c>
      <c r="AY257" s="228" t="s">
        <v>184</v>
      </c>
    </row>
    <row r="258" s="1" customFormat="1" ht="16.5" customHeight="1">
      <c r="B258" s="37"/>
      <c r="C258" s="205" t="s">
        <v>521</v>
      </c>
      <c r="D258" s="205" t="s">
        <v>186</v>
      </c>
      <c r="E258" s="206" t="s">
        <v>522</v>
      </c>
      <c r="F258" s="207" t="s">
        <v>523</v>
      </c>
      <c r="G258" s="208" t="s">
        <v>189</v>
      </c>
      <c r="H258" s="209">
        <v>4.4160000000000004</v>
      </c>
      <c r="I258" s="210"/>
      <c r="J258" s="211">
        <f>ROUND(I258*H258,2)</f>
        <v>0</v>
      </c>
      <c r="K258" s="207" t="s">
        <v>197</v>
      </c>
      <c r="L258" s="42"/>
      <c r="M258" s="212" t="s">
        <v>1</v>
      </c>
      <c r="N258" s="213" t="s">
        <v>41</v>
      </c>
      <c r="O258" s="78"/>
      <c r="P258" s="214">
        <f>O258*H258</f>
        <v>0</v>
      </c>
      <c r="Q258" s="214">
        <v>0.00628</v>
      </c>
      <c r="R258" s="214">
        <f>Q258*H258</f>
        <v>0.027732480000000004</v>
      </c>
      <c r="S258" s="214">
        <v>0</v>
      </c>
      <c r="T258" s="215">
        <f>S258*H258</f>
        <v>0</v>
      </c>
      <c r="AR258" s="16" t="s">
        <v>190</v>
      </c>
      <c r="AT258" s="16" t="s">
        <v>186</v>
      </c>
      <c r="AU258" s="16" t="s">
        <v>80</v>
      </c>
      <c r="AY258" s="16" t="s">
        <v>184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6" t="s">
        <v>78</v>
      </c>
      <c r="BK258" s="216">
        <f>ROUND(I258*H258,2)</f>
        <v>0</v>
      </c>
      <c r="BL258" s="16" t="s">
        <v>190</v>
      </c>
      <c r="BM258" s="16" t="s">
        <v>524</v>
      </c>
    </row>
    <row r="259" s="11" customFormat="1">
      <c r="B259" s="217"/>
      <c r="C259" s="218"/>
      <c r="D259" s="219" t="s">
        <v>192</v>
      </c>
      <c r="E259" s="220" t="s">
        <v>1</v>
      </c>
      <c r="F259" s="221" t="s">
        <v>111</v>
      </c>
      <c r="G259" s="218"/>
      <c r="H259" s="222">
        <v>4.4160000000000004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192</v>
      </c>
      <c r="AU259" s="228" t="s">
        <v>80</v>
      </c>
      <c r="AV259" s="11" t="s">
        <v>80</v>
      </c>
      <c r="AW259" s="11" t="s">
        <v>32</v>
      </c>
      <c r="AX259" s="11" t="s">
        <v>78</v>
      </c>
      <c r="AY259" s="228" t="s">
        <v>184</v>
      </c>
    </row>
    <row r="260" s="1" customFormat="1" ht="16.5" customHeight="1">
      <c r="B260" s="37"/>
      <c r="C260" s="205" t="s">
        <v>525</v>
      </c>
      <c r="D260" s="205" t="s">
        <v>186</v>
      </c>
      <c r="E260" s="206" t="s">
        <v>526</v>
      </c>
      <c r="F260" s="207" t="s">
        <v>527</v>
      </c>
      <c r="G260" s="208" t="s">
        <v>189</v>
      </c>
      <c r="H260" s="209">
        <v>758.54499999999996</v>
      </c>
      <c r="I260" s="210"/>
      <c r="J260" s="211">
        <f>ROUND(I260*H260,2)</f>
        <v>0</v>
      </c>
      <c r="K260" s="207" t="s">
        <v>197</v>
      </c>
      <c r="L260" s="42"/>
      <c r="M260" s="212" t="s">
        <v>1</v>
      </c>
      <c r="N260" s="213" t="s">
        <v>41</v>
      </c>
      <c r="O260" s="78"/>
      <c r="P260" s="214">
        <f>O260*H260</f>
        <v>0</v>
      </c>
      <c r="Q260" s="214">
        <v>0.00038999999999999999</v>
      </c>
      <c r="R260" s="214">
        <f>Q260*H260</f>
        <v>0.29583254999999997</v>
      </c>
      <c r="S260" s="214">
        <v>0</v>
      </c>
      <c r="T260" s="215">
        <f>S260*H260</f>
        <v>0</v>
      </c>
      <c r="AR260" s="16" t="s">
        <v>190</v>
      </c>
      <c r="AT260" s="16" t="s">
        <v>186</v>
      </c>
      <c r="AU260" s="16" t="s">
        <v>80</v>
      </c>
      <c r="AY260" s="16" t="s">
        <v>184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6" t="s">
        <v>78</v>
      </c>
      <c r="BK260" s="216">
        <f>ROUND(I260*H260,2)</f>
        <v>0</v>
      </c>
      <c r="BL260" s="16" t="s">
        <v>190</v>
      </c>
      <c r="BM260" s="16" t="s">
        <v>528</v>
      </c>
    </row>
    <row r="261" s="1" customFormat="1" ht="16.5" customHeight="1">
      <c r="B261" s="37"/>
      <c r="C261" s="205" t="s">
        <v>529</v>
      </c>
      <c r="D261" s="205" t="s">
        <v>186</v>
      </c>
      <c r="E261" s="206" t="s">
        <v>530</v>
      </c>
      <c r="F261" s="207" t="s">
        <v>531</v>
      </c>
      <c r="G261" s="208" t="s">
        <v>189</v>
      </c>
      <c r="H261" s="209">
        <v>946.98299999999995</v>
      </c>
      <c r="I261" s="210"/>
      <c r="J261" s="211">
        <f>ROUND(I261*H261,2)</f>
        <v>0</v>
      </c>
      <c r="K261" s="207" t="s">
        <v>197</v>
      </c>
      <c r="L261" s="42"/>
      <c r="M261" s="212" t="s">
        <v>1</v>
      </c>
      <c r="N261" s="213" t="s">
        <v>41</v>
      </c>
      <c r="O261" s="78"/>
      <c r="P261" s="214">
        <f>O261*H261</f>
        <v>0</v>
      </c>
      <c r="Q261" s="214">
        <v>0.00348</v>
      </c>
      <c r="R261" s="214">
        <f>Q261*H261</f>
        <v>3.2955008399999999</v>
      </c>
      <c r="S261" s="214">
        <v>0</v>
      </c>
      <c r="T261" s="215">
        <f>S261*H261</f>
        <v>0</v>
      </c>
      <c r="AR261" s="16" t="s">
        <v>190</v>
      </c>
      <c r="AT261" s="16" t="s">
        <v>186</v>
      </c>
      <c r="AU261" s="16" t="s">
        <v>80</v>
      </c>
      <c r="AY261" s="16" t="s">
        <v>184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6" t="s">
        <v>78</v>
      </c>
      <c r="BK261" s="216">
        <f>ROUND(I261*H261,2)</f>
        <v>0</v>
      </c>
      <c r="BL261" s="16" t="s">
        <v>190</v>
      </c>
      <c r="BM261" s="16" t="s">
        <v>532</v>
      </c>
    </row>
    <row r="262" s="11" customFormat="1">
      <c r="B262" s="217"/>
      <c r="C262" s="218"/>
      <c r="D262" s="219" t="s">
        <v>192</v>
      </c>
      <c r="E262" s="220" t="s">
        <v>1</v>
      </c>
      <c r="F262" s="221" t="s">
        <v>533</v>
      </c>
      <c r="G262" s="218"/>
      <c r="H262" s="222">
        <v>946.98299999999995</v>
      </c>
      <c r="I262" s="223"/>
      <c r="J262" s="218"/>
      <c r="K262" s="218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192</v>
      </c>
      <c r="AU262" s="228" t="s">
        <v>80</v>
      </c>
      <c r="AV262" s="11" t="s">
        <v>80</v>
      </c>
      <c r="AW262" s="11" t="s">
        <v>32</v>
      </c>
      <c r="AX262" s="11" t="s">
        <v>78</v>
      </c>
      <c r="AY262" s="228" t="s">
        <v>184</v>
      </c>
    </row>
    <row r="263" s="1" customFormat="1" ht="16.5" customHeight="1">
      <c r="B263" s="37"/>
      <c r="C263" s="205" t="s">
        <v>534</v>
      </c>
      <c r="D263" s="205" t="s">
        <v>186</v>
      </c>
      <c r="E263" s="206" t="s">
        <v>535</v>
      </c>
      <c r="F263" s="207" t="s">
        <v>536</v>
      </c>
      <c r="G263" s="208" t="s">
        <v>327</v>
      </c>
      <c r="H263" s="209">
        <v>816.68299999999999</v>
      </c>
      <c r="I263" s="210"/>
      <c r="J263" s="211">
        <f>ROUND(I263*H263,2)</f>
        <v>0</v>
      </c>
      <c r="K263" s="207" t="s">
        <v>197</v>
      </c>
      <c r="L263" s="42"/>
      <c r="M263" s="212" t="s">
        <v>1</v>
      </c>
      <c r="N263" s="213" t="s">
        <v>41</v>
      </c>
      <c r="O263" s="78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AR263" s="16" t="s">
        <v>190</v>
      </c>
      <c r="AT263" s="16" t="s">
        <v>186</v>
      </c>
      <c r="AU263" s="16" t="s">
        <v>80</v>
      </c>
      <c r="AY263" s="16" t="s">
        <v>184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78</v>
      </c>
      <c r="BK263" s="216">
        <f>ROUND(I263*H263,2)</f>
        <v>0</v>
      </c>
      <c r="BL263" s="16" t="s">
        <v>190</v>
      </c>
      <c r="BM263" s="16" t="s">
        <v>537</v>
      </c>
    </row>
    <row r="264" s="1" customFormat="1" ht="16.5" customHeight="1">
      <c r="B264" s="37"/>
      <c r="C264" s="205" t="s">
        <v>538</v>
      </c>
      <c r="D264" s="205" t="s">
        <v>186</v>
      </c>
      <c r="E264" s="206" t="s">
        <v>539</v>
      </c>
      <c r="F264" s="207" t="s">
        <v>540</v>
      </c>
      <c r="G264" s="208" t="s">
        <v>189</v>
      </c>
      <c r="H264" s="209">
        <v>816.68299999999999</v>
      </c>
      <c r="I264" s="210"/>
      <c r="J264" s="211">
        <f>ROUND(I264*H264,2)</f>
        <v>0</v>
      </c>
      <c r="K264" s="207" t="s">
        <v>1</v>
      </c>
      <c r="L264" s="42"/>
      <c r="M264" s="212" t="s">
        <v>1</v>
      </c>
      <c r="N264" s="213" t="s">
        <v>41</v>
      </c>
      <c r="O264" s="78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AR264" s="16" t="s">
        <v>190</v>
      </c>
      <c r="AT264" s="16" t="s">
        <v>186</v>
      </c>
      <c r="AU264" s="16" t="s">
        <v>80</v>
      </c>
      <c r="AY264" s="16" t="s">
        <v>184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6" t="s">
        <v>78</v>
      </c>
      <c r="BK264" s="216">
        <f>ROUND(I264*H264,2)</f>
        <v>0</v>
      </c>
      <c r="BL264" s="16" t="s">
        <v>190</v>
      </c>
      <c r="BM264" s="16" t="s">
        <v>541</v>
      </c>
    </row>
    <row r="265" s="1" customFormat="1" ht="22.5" customHeight="1">
      <c r="B265" s="37"/>
      <c r="C265" s="205" t="s">
        <v>542</v>
      </c>
      <c r="D265" s="205" t="s">
        <v>186</v>
      </c>
      <c r="E265" s="206" t="s">
        <v>543</v>
      </c>
      <c r="F265" s="207" t="s">
        <v>544</v>
      </c>
      <c r="G265" s="208" t="s">
        <v>189</v>
      </c>
      <c r="H265" s="209">
        <v>946.98299999999995</v>
      </c>
      <c r="I265" s="210"/>
      <c r="J265" s="211">
        <f>ROUND(I265*H265,2)</f>
        <v>0</v>
      </c>
      <c r="K265" s="207" t="s">
        <v>1</v>
      </c>
      <c r="L265" s="42"/>
      <c r="M265" s="212" t="s">
        <v>1</v>
      </c>
      <c r="N265" s="213" t="s">
        <v>41</v>
      </c>
      <c r="O265" s="78"/>
      <c r="P265" s="214">
        <f>O265*H265</f>
        <v>0</v>
      </c>
      <c r="Q265" s="214">
        <v>0.00348</v>
      </c>
      <c r="R265" s="214">
        <f>Q265*H265</f>
        <v>3.2955008399999999</v>
      </c>
      <c r="S265" s="214">
        <v>0</v>
      </c>
      <c r="T265" s="215">
        <f>S265*H265</f>
        <v>0</v>
      </c>
      <c r="AR265" s="16" t="s">
        <v>190</v>
      </c>
      <c r="AT265" s="16" t="s">
        <v>186</v>
      </c>
      <c r="AU265" s="16" t="s">
        <v>80</v>
      </c>
      <c r="AY265" s="16" t="s">
        <v>184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6" t="s">
        <v>78</v>
      </c>
      <c r="BK265" s="216">
        <f>ROUND(I265*H265,2)</f>
        <v>0</v>
      </c>
      <c r="BL265" s="16" t="s">
        <v>190</v>
      </c>
      <c r="BM265" s="16" t="s">
        <v>545</v>
      </c>
    </row>
    <row r="266" s="11" customFormat="1">
      <c r="B266" s="217"/>
      <c r="C266" s="218"/>
      <c r="D266" s="219" t="s">
        <v>192</v>
      </c>
      <c r="E266" s="220" t="s">
        <v>1</v>
      </c>
      <c r="F266" s="221" t="s">
        <v>533</v>
      </c>
      <c r="G266" s="218"/>
      <c r="H266" s="222">
        <v>946.98299999999995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192</v>
      </c>
      <c r="AU266" s="228" t="s">
        <v>80</v>
      </c>
      <c r="AV266" s="11" t="s">
        <v>80</v>
      </c>
      <c r="AW266" s="11" t="s">
        <v>32</v>
      </c>
      <c r="AX266" s="11" t="s">
        <v>78</v>
      </c>
      <c r="AY266" s="228" t="s">
        <v>184</v>
      </c>
    </row>
    <row r="267" s="1" customFormat="1" ht="16.5" customHeight="1">
      <c r="B267" s="37"/>
      <c r="C267" s="205" t="s">
        <v>546</v>
      </c>
      <c r="D267" s="205" t="s">
        <v>186</v>
      </c>
      <c r="E267" s="206" t="s">
        <v>547</v>
      </c>
      <c r="F267" s="207" t="s">
        <v>548</v>
      </c>
      <c r="G267" s="208" t="s">
        <v>549</v>
      </c>
      <c r="H267" s="209">
        <v>1</v>
      </c>
      <c r="I267" s="210"/>
      <c r="J267" s="211">
        <f>ROUND(I267*H267,2)</f>
        <v>0</v>
      </c>
      <c r="K267" s="207" t="s">
        <v>1</v>
      </c>
      <c r="L267" s="42"/>
      <c r="M267" s="212" t="s">
        <v>1</v>
      </c>
      <c r="N267" s="213" t="s">
        <v>41</v>
      </c>
      <c r="O267" s="78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AR267" s="16" t="s">
        <v>190</v>
      </c>
      <c r="AT267" s="16" t="s">
        <v>186</v>
      </c>
      <c r="AU267" s="16" t="s">
        <v>80</v>
      </c>
      <c r="AY267" s="16" t="s">
        <v>184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6" t="s">
        <v>78</v>
      </c>
      <c r="BK267" s="216">
        <f>ROUND(I267*H267,2)</f>
        <v>0</v>
      </c>
      <c r="BL267" s="16" t="s">
        <v>190</v>
      </c>
      <c r="BM267" s="16" t="s">
        <v>550</v>
      </c>
    </row>
    <row r="268" s="1" customFormat="1" ht="16.5" customHeight="1">
      <c r="B268" s="37"/>
      <c r="C268" s="205" t="s">
        <v>551</v>
      </c>
      <c r="D268" s="205" t="s">
        <v>186</v>
      </c>
      <c r="E268" s="206" t="s">
        <v>552</v>
      </c>
      <c r="F268" s="207" t="s">
        <v>553</v>
      </c>
      <c r="G268" s="208" t="s">
        <v>549</v>
      </c>
      <c r="H268" s="209">
        <v>3</v>
      </c>
      <c r="I268" s="210"/>
      <c r="J268" s="211">
        <f>ROUND(I268*H268,2)</f>
        <v>0</v>
      </c>
      <c r="K268" s="207" t="s">
        <v>1</v>
      </c>
      <c r="L268" s="42"/>
      <c r="M268" s="212" t="s">
        <v>1</v>
      </c>
      <c r="N268" s="213" t="s">
        <v>41</v>
      </c>
      <c r="O268" s="78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AR268" s="16" t="s">
        <v>190</v>
      </c>
      <c r="AT268" s="16" t="s">
        <v>186</v>
      </c>
      <c r="AU268" s="16" t="s">
        <v>80</v>
      </c>
      <c r="AY268" s="16" t="s">
        <v>184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6" t="s">
        <v>78</v>
      </c>
      <c r="BK268" s="216">
        <f>ROUND(I268*H268,2)</f>
        <v>0</v>
      </c>
      <c r="BL268" s="16" t="s">
        <v>190</v>
      </c>
      <c r="BM268" s="16" t="s">
        <v>554</v>
      </c>
    </row>
    <row r="269" s="1" customFormat="1" ht="16.5" customHeight="1">
      <c r="B269" s="37"/>
      <c r="C269" s="205" t="s">
        <v>555</v>
      </c>
      <c r="D269" s="205" t="s">
        <v>186</v>
      </c>
      <c r="E269" s="206" t="s">
        <v>556</v>
      </c>
      <c r="F269" s="207" t="s">
        <v>557</v>
      </c>
      <c r="G269" s="208" t="s">
        <v>549</v>
      </c>
      <c r="H269" s="209">
        <v>1</v>
      </c>
      <c r="I269" s="210"/>
      <c r="J269" s="211">
        <f>ROUND(I269*H269,2)</f>
        <v>0</v>
      </c>
      <c r="K269" s="207" t="s">
        <v>1</v>
      </c>
      <c r="L269" s="42"/>
      <c r="M269" s="212" t="s">
        <v>1</v>
      </c>
      <c r="N269" s="213" t="s">
        <v>41</v>
      </c>
      <c r="O269" s="78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AR269" s="16" t="s">
        <v>190</v>
      </c>
      <c r="AT269" s="16" t="s">
        <v>186</v>
      </c>
      <c r="AU269" s="16" t="s">
        <v>80</v>
      </c>
      <c r="AY269" s="16" t="s">
        <v>184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6" t="s">
        <v>78</v>
      </c>
      <c r="BK269" s="216">
        <f>ROUND(I269*H269,2)</f>
        <v>0</v>
      </c>
      <c r="BL269" s="16" t="s">
        <v>190</v>
      </c>
      <c r="BM269" s="16" t="s">
        <v>558</v>
      </c>
    </row>
    <row r="270" s="1" customFormat="1" ht="16.5" customHeight="1">
      <c r="B270" s="37"/>
      <c r="C270" s="205" t="s">
        <v>559</v>
      </c>
      <c r="D270" s="205" t="s">
        <v>186</v>
      </c>
      <c r="E270" s="206" t="s">
        <v>560</v>
      </c>
      <c r="F270" s="207" t="s">
        <v>561</v>
      </c>
      <c r="G270" s="208" t="s">
        <v>549</v>
      </c>
      <c r="H270" s="209">
        <v>2</v>
      </c>
      <c r="I270" s="210"/>
      <c r="J270" s="211">
        <f>ROUND(I270*H270,2)</f>
        <v>0</v>
      </c>
      <c r="K270" s="207" t="s">
        <v>1</v>
      </c>
      <c r="L270" s="42"/>
      <c r="M270" s="212" t="s">
        <v>1</v>
      </c>
      <c r="N270" s="213" t="s">
        <v>41</v>
      </c>
      <c r="O270" s="78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AR270" s="16" t="s">
        <v>190</v>
      </c>
      <c r="AT270" s="16" t="s">
        <v>186</v>
      </c>
      <c r="AU270" s="16" t="s">
        <v>80</v>
      </c>
      <c r="AY270" s="16" t="s">
        <v>184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6" t="s">
        <v>78</v>
      </c>
      <c r="BK270" s="216">
        <f>ROUND(I270*H270,2)</f>
        <v>0</v>
      </c>
      <c r="BL270" s="16" t="s">
        <v>190</v>
      </c>
      <c r="BM270" s="16" t="s">
        <v>562</v>
      </c>
    </row>
    <row r="271" s="1" customFormat="1" ht="16.5" customHeight="1">
      <c r="B271" s="37"/>
      <c r="C271" s="205" t="s">
        <v>563</v>
      </c>
      <c r="D271" s="205" t="s">
        <v>186</v>
      </c>
      <c r="E271" s="206" t="s">
        <v>564</v>
      </c>
      <c r="F271" s="207" t="s">
        <v>565</v>
      </c>
      <c r="G271" s="208" t="s">
        <v>189</v>
      </c>
      <c r="H271" s="209">
        <v>84.730999999999995</v>
      </c>
      <c r="I271" s="210"/>
      <c r="J271" s="211">
        <f>ROUND(I271*H271,2)</f>
        <v>0</v>
      </c>
      <c r="K271" s="207" t="s">
        <v>1</v>
      </c>
      <c r="L271" s="42"/>
      <c r="M271" s="212" t="s">
        <v>1</v>
      </c>
      <c r="N271" s="213" t="s">
        <v>41</v>
      </c>
      <c r="O271" s="78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AR271" s="16" t="s">
        <v>190</v>
      </c>
      <c r="AT271" s="16" t="s">
        <v>186</v>
      </c>
      <c r="AU271" s="16" t="s">
        <v>80</v>
      </c>
      <c r="AY271" s="16" t="s">
        <v>184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6" t="s">
        <v>78</v>
      </c>
      <c r="BK271" s="216">
        <f>ROUND(I271*H271,2)</f>
        <v>0</v>
      </c>
      <c r="BL271" s="16" t="s">
        <v>190</v>
      </c>
      <c r="BM271" s="16" t="s">
        <v>566</v>
      </c>
    </row>
    <row r="272" s="11" customFormat="1">
      <c r="B272" s="217"/>
      <c r="C272" s="218"/>
      <c r="D272" s="219" t="s">
        <v>192</v>
      </c>
      <c r="E272" s="220" t="s">
        <v>1</v>
      </c>
      <c r="F272" s="221" t="s">
        <v>567</v>
      </c>
      <c r="G272" s="218"/>
      <c r="H272" s="222">
        <v>84.730999999999995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192</v>
      </c>
      <c r="AU272" s="228" t="s">
        <v>80</v>
      </c>
      <c r="AV272" s="11" t="s">
        <v>80</v>
      </c>
      <c r="AW272" s="11" t="s">
        <v>32</v>
      </c>
      <c r="AX272" s="11" t="s">
        <v>78</v>
      </c>
      <c r="AY272" s="228" t="s">
        <v>184</v>
      </c>
    </row>
    <row r="273" s="1" customFormat="1" ht="16.5" customHeight="1">
      <c r="B273" s="37"/>
      <c r="C273" s="205" t="s">
        <v>568</v>
      </c>
      <c r="D273" s="205" t="s">
        <v>186</v>
      </c>
      <c r="E273" s="206" t="s">
        <v>569</v>
      </c>
      <c r="F273" s="207" t="s">
        <v>570</v>
      </c>
      <c r="G273" s="208" t="s">
        <v>196</v>
      </c>
      <c r="H273" s="209">
        <v>2.298</v>
      </c>
      <c r="I273" s="210"/>
      <c r="J273" s="211">
        <f>ROUND(I273*H273,2)</f>
        <v>0</v>
      </c>
      <c r="K273" s="207" t="s">
        <v>1</v>
      </c>
      <c r="L273" s="42"/>
      <c r="M273" s="212" t="s">
        <v>1</v>
      </c>
      <c r="N273" s="213" t="s">
        <v>41</v>
      </c>
      <c r="O273" s="78"/>
      <c r="P273" s="214">
        <f>O273*H273</f>
        <v>0</v>
      </c>
      <c r="Q273" s="214">
        <v>2.45329</v>
      </c>
      <c r="R273" s="214">
        <f>Q273*H273</f>
        <v>5.6376604200000004</v>
      </c>
      <c r="S273" s="214">
        <v>0</v>
      </c>
      <c r="T273" s="215">
        <f>S273*H273</f>
        <v>0</v>
      </c>
      <c r="AR273" s="16" t="s">
        <v>190</v>
      </c>
      <c r="AT273" s="16" t="s">
        <v>186</v>
      </c>
      <c r="AU273" s="16" t="s">
        <v>80</v>
      </c>
      <c r="AY273" s="16" t="s">
        <v>184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6" t="s">
        <v>78</v>
      </c>
      <c r="BK273" s="216">
        <f>ROUND(I273*H273,2)</f>
        <v>0</v>
      </c>
      <c r="BL273" s="16" t="s">
        <v>190</v>
      </c>
      <c r="BM273" s="16" t="s">
        <v>571</v>
      </c>
    </row>
    <row r="274" s="11" customFormat="1">
      <c r="B274" s="217"/>
      <c r="C274" s="218"/>
      <c r="D274" s="219" t="s">
        <v>192</v>
      </c>
      <c r="E274" s="220" t="s">
        <v>1</v>
      </c>
      <c r="F274" s="221" t="s">
        <v>572</v>
      </c>
      <c r="G274" s="218"/>
      <c r="H274" s="222">
        <v>2.298</v>
      </c>
      <c r="I274" s="223"/>
      <c r="J274" s="218"/>
      <c r="K274" s="218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192</v>
      </c>
      <c r="AU274" s="228" t="s">
        <v>80</v>
      </c>
      <c r="AV274" s="11" t="s">
        <v>80</v>
      </c>
      <c r="AW274" s="11" t="s">
        <v>32</v>
      </c>
      <c r="AX274" s="11" t="s">
        <v>78</v>
      </c>
      <c r="AY274" s="228" t="s">
        <v>184</v>
      </c>
    </row>
    <row r="275" s="1" customFormat="1" ht="16.5" customHeight="1">
      <c r="B275" s="37"/>
      <c r="C275" s="205" t="s">
        <v>573</v>
      </c>
      <c r="D275" s="205" t="s">
        <v>186</v>
      </c>
      <c r="E275" s="206" t="s">
        <v>574</v>
      </c>
      <c r="F275" s="207" t="s">
        <v>575</v>
      </c>
      <c r="G275" s="208" t="s">
        <v>196</v>
      </c>
      <c r="H275" s="209">
        <v>0.84999999999999998</v>
      </c>
      <c r="I275" s="210"/>
      <c r="J275" s="211">
        <f>ROUND(I275*H275,2)</f>
        <v>0</v>
      </c>
      <c r="K275" s="207" t="s">
        <v>1</v>
      </c>
      <c r="L275" s="42"/>
      <c r="M275" s="212" t="s">
        <v>1</v>
      </c>
      <c r="N275" s="213" t="s">
        <v>41</v>
      </c>
      <c r="O275" s="78"/>
      <c r="P275" s="214">
        <f>O275*H275</f>
        <v>0</v>
      </c>
      <c r="Q275" s="214">
        <v>2.5960999999999999</v>
      </c>
      <c r="R275" s="214">
        <f>Q275*H275</f>
        <v>2.2066849999999998</v>
      </c>
      <c r="S275" s="214">
        <v>0</v>
      </c>
      <c r="T275" s="215">
        <f>S275*H275</f>
        <v>0</v>
      </c>
      <c r="AR275" s="16" t="s">
        <v>190</v>
      </c>
      <c r="AT275" s="16" t="s">
        <v>186</v>
      </c>
      <c r="AU275" s="16" t="s">
        <v>80</v>
      </c>
      <c r="AY275" s="16" t="s">
        <v>184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6" t="s">
        <v>78</v>
      </c>
      <c r="BK275" s="216">
        <f>ROUND(I275*H275,2)</f>
        <v>0</v>
      </c>
      <c r="BL275" s="16" t="s">
        <v>190</v>
      </c>
      <c r="BM275" s="16" t="s">
        <v>576</v>
      </c>
    </row>
    <row r="276" s="1" customFormat="1" ht="16.5" customHeight="1">
      <c r="B276" s="37"/>
      <c r="C276" s="205" t="s">
        <v>577</v>
      </c>
      <c r="D276" s="205" t="s">
        <v>186</v>
      </c>
      <c r="E276" s="206" t="s">
        <v>578</v>
      </c>
      <c r="F276" s="207" t="s">
        <v>579</v>
      </c>
      <c r="G276" s="208" t="s">
        <v>327</v>
      </c>
      <c r="H276" s="209">
        <v>85</v>
      </c>
      <c r="I276" s="210"/>
      <c r="J276" s="211">
        <f>ROUND(I276*H276,2)</f>
        <v>0</v>
      </c>
      <c r="K276" s="207" t="s">
        <v>1</v>
      </c>
      <c r="L276" s="42"/>
      <c r="M276" s="212" t="s">
        <v>1</v>
      </c>
      <c r="N276" s="213" t="s">
        <v>41</v>
      </c>
      <c r="O276" s="78"/>
      <c r="P276" s="214">
        <f>O276*H276</f>
        <v>0</v>
      </c>
      <c r="Q276" s="214">
        <v>2.5960999999999999</v>
      </c>
      <c r="R276" s="214">
        <f>Q276*H276</f>
        <v>220.6685</v>
      </c>
      <c r="S276" s="214">
        <v>0</v>
      </c>
      <c r="T276" s="215">
        <f>S276*H276</f>
        <v>0</v>
      </c>
      <c r="AR276" s="16" t="s">
        <v>190</v>
      </c>
      <c r="AT276" s="16" t="s">
        <v>186</v>
      </c>
      <c r="AU276" s="16" t="s">
        <v>80</v>
      </c>
      <c r="AY276" s="16" t="s">
        <v>184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6" t="s">
        <v>78</v>
      </c>
      <c r="BK276" s="216">
        <f>ROUND(I276*H276,2)</f>
        <v>0</v>
      </c>
      <c r="BL276" s="16" t="s">
        <v>190</v>
      </c>
      <c r="BM276" s="16" t="s">
        <v>580</v>
      </c>
    </row>
    <row r="277" s="1" customFormat="1" ht="16.5" customHeight="1">
      <c r="B277" s="37"/>
      <c r="C277" s="205" t="s">
        <v>581</v>
      </c>
      <c r="D277" s="205" t="s">
        <v>186</v>
      </c>
      <c r="E277" s="206" t="s">
        <v>582</v>
      </c>
      <c r="F277" s="207" t="s">
        <v>583</v>
      </c>
      <c r="G277" s="208" t="s">
        <v>327</v>
      </c>
      <c r="H277" s="209">
        <v>24</v>
      </c>
      <c r="I277" s="210"/>
      <c r="J277" s="211">
        <f>ROUND(I277*H277,2)</f>
        <v>0</v>
      </c>
      <c r="K277" s="207" t="s">
        <v>1</v>
      </c>
      <c r="L277" s="42"/>
      <c r="M277" s="212" t="s">
        <v>1</v>
      </c>
      <c r="N277" s="213" t="s">
        <v>41</v>
      </c>
      <c r="O277" s="78"/>
      <c r="P277" s="214">
        <f>O277*H277</f>
        <v>0</v>
      </c>
      <c r="Q277" s="214">
        <v>2.5960999999999999</v>
      </c>
      <c r="R277" s="214">
        <f>Q277*H277</f>
        <v>62.306399999999996</v>
      </c>
      <c r="S277" s="214">
        <v>0</v>
      </c>
      <c r="T277" s="215">
        <f>S277*H277</f>
        <v>0</v>
      </c>
      <c r="AR277" s="16" t="s">
        <v>190</v>
      </c>
      <c r="AT277" s="16" t="s">
        <v>186</v>
      </c>
      <c r="AU277" s="16" t="s">
        <v>80</v>
      </c>
      <c r="AY277" s="16" t="s">
        <v>184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6" t="s">
        <v>78</v>
      </c>
      <c r="BK277" s="216">
        <f>ROUND(I277*H277,2)</f>
        <v>0</v>
      </c>
      <c r="BL277" s="16" t="s">
        <v>190</v>
      </c>
      <c r="BM277" s="16" t="s">
        <v>584</v>
      </c>
    </row>
    <row r="278" s="1" customFormat="1" ht="16.5" customHeight="1">
      <c r="B278" s="37"/>
      <c r="C278" s="205" t="s">
        <v>585</v>
      </c>
      <c r="D278" s="205" t="s">
        <v>186</v>
      </c>
      <c r="E278" s="206" t="s">
        <v>586</v>
      </c>
      <c r="F278" s="207" t="s">
        <v>587</v>
      </c>
      <c r="G278" s="208" t="s">
        <v>196</v>
      </c>
      <c r="H278" s="209">
        <v>5.2000000000000002</v>
      </c>
      <c r="I278" s="210"/>
      <c r="J278" s="211">
        <f>ROUND(I278*H278,2)</f>
        <v>0</v>
      </c>
      <c r="K278" s="207" t="s">
        <v>1</v>
      </c>
      <c r="L278" s="42"/>
      <c r="M278" s="212" t="s">
        <v>1</v>
      </c>
      <c r="N278" s="213" t="s">
        <v>41</v>
      </c>
      <c r="O278" s="78"/>
      <c r="P278" s="214">
        <f>O278*H278</f>
        <v>0</v>
      </c>
      <c r="Q278" s="214">
        <v>2.5960999999999999</v>
      </c>
      <c r="R278" s="214">
        <f>Q278*H278</f>
        <v>13.49972</v>
      </c>
      <c r="S278" s="214">
        <v>0</v>
      </c>
      <c r="T278" s="215">
        <f>S278*H278</f>
        <v>0</v>
      </c>
      <c r="AR278" s="16" t="s">
        <v>190</v>
      </c>
      <c r="AT278" s="16" t="s">
        <v>186</v>
      </c>
      <c r="AU278" s="16" t="s">
        <v>80</v>
      </c>
      <c r="AY278" s="16" t="s">
        <v>184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6" t="s">
        <v>78</v>
      </c>
      <c r="BK278" s="216">
        <f>ROUND(I278*H278,2)</f>
        <v>0</v>
      </c>
      <c r="BL278" s="16" t="s">
        <v>190</v>
      </c>
      <c r="BM278" s="16" t="s">
        <v>588</v>
      </c>
    </row>
    <row r="279" s="1" customFormat="1" ht="16.5" customHeight="1">
      <c r="B279" s="37"/>
      <c r="C279" s="205" t="s">
        <v>589</v>
      </c>
      <c r="D279" s="205" t="s">
        <v>186</v>
      </c>
      <c r="E279" s="206" t="s">
        <v>590</v>
      </c>
      <c r="F279" s="207" t="s">
        <v>591</v>
      </c>
      <c r="G279" s="208" t="s">
        <v>189</v>
      </c>
      <c r="H279" s="209">
        <v>1.8400000000000001</v>
      </c>
      <c r="I279" s="210"/>
      <c r="J279" s="211">
        <f>ROUND(I279*H279,2)</f>
        <v>0</v>
      </c>
      <c r="K279" s="207" t="s">
        <v>197</v>
      </c>
      <c r="L279" s="42"/>
      <c r="M279" s="212" t="s">
        <v>1</v>
      </c>
      <c r="N279" s="213" t="s">
        <v>41</v>
      </c>
      <c r="O279" s="78"/>
      <c r="P279" s="214">
        <f>O279*H279</f>
        <v>0</v>
      </c>
      <c r="Q279" s="214">
        <v>0.45929999999999999</v>
      </c>
      <c r="R279" s="214">
        <f>Q279*H279</f>
        <v>0.84511199999999997</v>
      </c>
      <c r="S279" s="214">
        <v>0</v>
      </c>
      <c r="T279" s="215">
        <f>S279*H279</f>
        <v>0</v>
      </c>
      <c r="AR279" s="16" t="s">
        <v>190</v>
      </c>
      <c r="AT279" s="16" t="s">
        <v>186</v>
      </c>
      <c r="AU279" s="16" t="s">
        <v>80</v>
      </c>
      <c r="AY279" s="16" t="s">
        <v>184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78</v>
      </c>
      <c r="BK279" s="216">
        <f>ROUND(I279*H279,2)</f>
        <v>0</v>
      </c>
      <c r="BL279" s="16" t="s">
        <v>190</v>
      </c>
      <c r="BM279" s="16" t="s">
        <v>592</v>
      </c>
    </row>
    <row r="280" s="11" customFormat="1">
      <c r="B280" s="217"/>
      <c r="C280" s="218"/>
      <c r="D280" s="219" t="s">
        <v>192</v>
      </c>
      <c r="E280" s="220" t="s">
        <v>1</v>
      </c>
      <c r="F280" s="221" t="s">
        <v>593</v>
      </c>
      <c r="G280" s="218"/>
      <c r="H280" s="222">
        <v>1.8400000000000001</v>
      </c>
      <c r="I280" s="223"/>
      <c r="J280" s="218"/>
      <c r="K280" s="218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192</v>
      </c>
      <c r="AU280" s="228" t="s">
        <v>80</v>
      </c>
      <c r="AV280" s="11" t="s">
        <v>80</v>
      </c>
      <c r="AW280" s="11" t="s">
        <v>32</v>
      </c>
      <c r="AX280" s="11" t="s">
        <v>78</v>
      </c>
      <c r="AY280" s="228" t="s">
        <v>184</v>
      </c>
    </row>
    <row r="281" s="1" customFormat="1" ht="16.5" customHeight="1">
      <c r="B281" s="37"/>
      <c r="C281" s="205" t="s">
        <v>594</v>
      </c>
      <c r="D281" s="205" t="s">
        <v>186</v>
      </c>
      <c r="E281" s="206" t="s">
        <v>595</v>
      </c>
      <c r="F281" s="207" t="s">
        <v>596</v>
      </c>
      <c r="G281" s="208" t="s">
        <v>327</v>
      </c>
      <c r="H281" s="209">
        <v>14.720000000000001</v>
      </c>
      <c r="I281" s="210"/>
      <c r="J281" s="211">
        <f>ROUND(I281*H281,2)</f>
        <v>0</v>
      </c>
      <c r="K281" s="207" t="s">
        <v>1</v>
      </c>
      <c r="L281" s="42"/>
      <c r="M281" s="212" t="s">
        <v>1</v>
      </c>
      <c r="N281" s="213" t="s">
        <v>41</v>
      </c>
      <c r="O281" s="78"/>
      <c r="P281" s="214">
        <f>O281*H281</f>
        <v>0</v>
      </c>
      <c r="Q281" s="214">
        <v>0.12895000000000001</v>
      </c>
      <c r="R281" s="214">
        <f>Q281*H281</f>
        <v>1.8981440000000003</v>
      </c>
      <c r="S281" s="214">
        <v>0</v>
      </c>
      <c r="T281" s="215">
        <f>S281*H281</f>
        <v>0</v>
      </c>
      <c r="AR281" s="16" t="s">
        <v>190</v>
      </c>
      <c r="AT281" s="16" t="s">
        <v>186</v>
      </c>
      <c r="AU281" s="16" t="s">
        <v>80</v>
      </c>
      <c r="AY281" s="16" t="s">
        <v>184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6" t="s">
        <v>78</v>
      </c>
      <c r="BK281" s="216">
        <f>ROUND(I281*H281,2)</f>
        <v>0</v>
      </c>
      <c r="BL281" s="16" t="s">
        <v>190</v>
      </c>
      <c r="BM281" s="16" t="s">
        <v>597</v>
      </c>
    </row>
    <row r="282" s="11" customFormat="1">
      <c r="B282" s="217"/>
      <c r="C282" s="218"/>
      <c r="D282" s="219" t="s">
        <v>192</v>
      </c>
      <c r="E282" s="220" t="s">
        <v>1</v>
      </c>
      <c r="F282" s="221" t="s">
        <v>598</v>
      </c>
      <c r="G282" s="218"/>
      <c r="H282" s="222">
        <v>14.720000000000001</v>
      </c>
      <c r="I282" s="223"/>
      <c r="J282" s="218"/>
      <c r="K282" s="218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192</v>
      </c>
      <c r="AU282" s="228" t="s">
        <v>80</v>
      </c>
      <c r="AV282" s="11" t="s">
        <v>80</v>
      </c>
      <c r="AW282" s="11" t="s">
        <v>32</v>
      </c>
      <c r="AX282" s="11" t="s">
        <v>78</v>
      </c>
      <c r="AY282" s="228" t="s">
        <v>184</v>
      </c>
    </row>
    <row r="283" s="10" customFormat="1" ht="22.8" customHeight="1">
      <c r="B283" s="189"/>
      <c r="C283" s="190"/>
      <c r="D283" s="191" t="s">
        <v>69</v>
      </c>
      <c r="E283" s="203" t="s">
        <v>225</v>
      </c>
      <c r="F283" s="203" t="s">
        <v>599</v>
      </c>
      <c r="G283" s="190"/>
      <c r="H283" s="190"/>
      <c r="I283" s="193"/>
      <c r="J283" s="204">
        <f>BK283</f>
        <v>0</v>
      </c>
      <c r="K283" s="190"/>
      <c r="L283" s="195"/>
      <c r="M283" s="196"/>
      <c r="N283" s="197"/>
      <c r="O283" s="197"/>
      <c r="P283" s="198">
        <f>SUM(P284:P356)</f>
        <v>0</v>
      </c>
      <c r="Q283" s="197"/>
      <c r="R283" s="198">
        <f>SUM(R284:R356)</f>
        <v>0.020966480000000003</v>
      </c>
      <c r="S283" s="197"/>
      <c r="T283" s="199">
        <f>SUM(T284:T356)</f>
        <v>15.156113999999999</v>
      </c>
      <c r="AR283" s="200" t="s">
        <v>78</v>
      </c>
      <c r="AT283" s="201" t="s">
        <v>69</v>
      </c>
      <c r="AU283" s="201" t="s">
        <v>78</v>
      </c>
      <c r="AY283" s="200" t="s">
        <v>184</v>
      </c>
      <c r="BK283" s="202">
        <f>SUM(BK284:BK356)</f>
        <v>0</v>
      </c>
    </row>
    <row r="284" s="1" customFormat="1" ht="16.5" customHeight="1">
      <c r="B284" s="37"/>
      <c r="C284" s="205" t="s">
        <v>600</v>
      </c>
      <c r="D284" s="205" t="s">
        <v>186</v>
      </c>
      <c r="E284" s="206" t="s">
        <v>601</v>
      </c>
      <c r="F284" s="207" t="s">
        <v>602</v>
      </c>
      <c r="G284" s="208" t="s">
        <v>549</v>
      </c>
      <c r="H284" s="209">
        <v>1</v>
      </c>
      <c r="I284" s="210"/>
      <c r="J284" s="211">
        <f>ROUND(I284*H284,2)</f>
        <v>0</v>
      </c>
      <c r="K284" s="207" t="s">
        <v>1</v>
      </c>
      <c r="L284" s="42"/>
      <c r="M284" s="212" t="s">
        <v>1</v>
      </c>
      <c r="N284" s="213" t="s">
        <v>41</v>
      </c>
      <c r="O284" s="78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AR284" s="16" t="s">
        <v>190</v>
      </c>
      <c r="AT284" s="16" t="s">
        <v>186</v>
      </c>
      <c r="AU284" s="16" t="s">
        <v>80</v>
      </c>
      <c r="AY284" s="16" t="s">
        <v>184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6" t="s">
        <v>78</v>
      </c>
      <c r="BK284" s="216">
        <f>ROUND(I284*H284,2)</f>
        <v>0</v>
      </c>
      <c r="BL284" s="16" t="s">
        <v>190</v>
      </c>
      <c r="BM284" s="16" t="s">
        <v>603</v>
      </c>
    </row>
    <row r="285" s="1" customFormat="1" ht="16.5" customHeight="1">
      <c r="B285" s="37"/>
      <c r="C285" s="205" t="s">
        <v>604</v>
      </c>
      <c r="D285" s="205" t="s">
        <v>186</v>
      </c>
      <c r="E285" s="206" t="s">
        <v>605</v>
      </c>
      <c r="F285" s="207" t="s">
        <v>606</v>
      </c>
      <c r="G285" s="208" t="s">
        <v>549</v>
      </c>
      <c r="H285" s="209">
        <v>3.6000000000000001</v>
      </c>
      <c r="I285" s="210"/>
      <c r="J285" s="211">
        <f>ROUND(I285*H285,2)</f>
        <v>0</v>
      </c>
      <c r="K285" s="207" t="s">
        <v>1</v>
      </c>
      <c r="L285" s="42"/>
      <c r="M285" s="212" t="s">
        <v>1</v>
      </c>
      <c r="N285" s="213" t="s">
        <v>41</v>
      </c>
      <c r="O285" s="78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AR285" s="16" t="s">
        <v>190</v>
      </c>
      <c r="AT285" s="16" t="s">
        <v>186</v>
      </c>
      <c r="AU285" s="16" t="s">
        <v>80</v>
      </c>
      <c r="AY285" s="16" t="s">
        <v>184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6" t="s">
        <v>78</v>
      </c>
      <c r="BK285" s="216">
        <f>ROUND(I285*H285,2)</f>
        <v>0</v>
      </c>
      <c r="BL285" s="16" t="s">
        <v>190</v>
      </c>
      <c r="BM285" s="16" t="s">
        <v>607</v>
      </c>
    </row>
    <row r="286" s="11" customFormat="1">
      <c r="B286" s="217"/>
      <c r="C286" s="218"/>
      <c r="D286" s="219" t="s">
        <v>192</v>
      </c>
      <c r="E286" s="220" t="s">
        <v>1</v>
      </c>
      <c r="F286" s="221" t="s">
        <v>608</v>
      </c>
      <c r="G286" s="218"/>
      <c r="H286" s="222">
        <v>3.6000000000000001</v>
      </c>
      <c r="I286" s="223"/>
      <c r="J286" s="218"/>
      <c r="K286" s="218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192</v>
      </c>
      <c r="AU286" s="228" t="s">
        <v>80</v>
      </c>
      <c r="AV286" s="11" t="s">
        <v>80</v>
      </c>
      <c r="AW286" s="11" t="s">
        <v>32</v>
      </c>
      <c r="AX286" s="11" t="s">
        <v>78</v>
      </c>
      <c r="AY286" s="228" t="s">
        <v>184</v>
      </c>
    </row>
    <row r="287" s="1" customFormat="1" ht="16.5" customHeight="1">
      <c r="B287" s="37"/>
      <c r="C287" s="205" t="s">
        <v>609</v>
      </c>
      <c r="D287" s="205" t="s">
        <v>186</v>
      </c>
      <c r="E287" s="206" t="s">
        <v>610</v>
      </c>
      <c r="F287" s="207" t="s">
        <v>611</v>
      </c>
      <c r="G287" s="208" t="s">
        <v>549</v>
      </c>
      <c r="H287" s="209">
        <v>33.299999999999997</v>
      </c>
      <c r="I287" s="210"/>
      <c r="J287" s="211">
        <f>ROUND(I287*H287,2)</f>
        <v>0</v>
      </c>
      <c r="K287" s="207" t="s">
        <v>1</v>
      </c>
      <c r="L287" s="42"/>
      <c r="M287" s="212" t="s">
        <v>1</v>
      </c>
      <c r="N287" s="213" t="s">
        <v>41</v>
      </c>
      <c r="O287" s="78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AR287" s="16" t="s">
        <v>190</v>
      </c>
      <c r="AT287" s="16" t="s">
        <v>186</v>
      </c>
      <c r="AU287" s="16" t="s">
        <v>80</v>
      </c>
      <c r="AY287" s="16" t="s">
        <v>184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6" t="s">
        <v>78</v>
      </c>
      <c r="BK287" s="216">
        <f>ROUND(I287*H287,2)</f>
        <v>0</v>
      </c>
      <c r="BL287" s="16" t="s">
        <v>190</v>
      </c>
      <c r="BM287" s="16" t="s">
        <v>612</v>
      </c>
    </row>
    <row r="288" s="11" customFormat="1">
      <c r="B288" s="217"/>
      <c r="C288" s="218"/>
      <c r="D288" s="219" t="s">
        <v>192</v>
      </c>
      <c r="E288" s="220" t="s">
        <v>1</v>
      </c>
      <c r="F288" s="221" t="s">
        <v>613</v>
      </c>
      <c r="G288" s="218"/>
      <c r="H288" s="222">
        <v>33.299999999999997</v>
      </c>
      <c r="I288" s="223"/>
      <c r="J288" s="218"/>
      <c r="K288" s="218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192</v>
      </c>
      <c r="AU288" s="228" t="s">
        <v>80</v>
      </c>
      <c r="AV288" s="11" t="s">
        <v>80</v>
      </c>
      <c r="AW288" s="11" t="s">
        <v>32</v>
      </c>
      <c r="AX288" s="11" t="s">
        <v>78</v>
      </c>
      <c r="AY288" s="228" t="s">
        <v>184</v>
      </c>
    </row>
    <row r="289" s="1" customFormat="1" ht="16.5" customHeight="1">
      <c r="B289" s="37"/>
      <c r="C289" s="205" t="s">
        <v>614</v>
      </c>
      <c r="D289" s="205" t="s">
        <v>186</v>
      </c>
      <c r="E289" s="206" t="s">
        <v>615</v>
      </c>
      <c r="F289" s="207" t="s">
        <v>616</v>
      </c>
      <c r="G289" s="208" t="s">
        <v>189</v>
      </c>
      <c r="H289" s="209">
        <v>744.82500000000005</v>
      </c>
      <c r="I289" s="210"/>
      <c r="J289" s="211">
        <f>ROUND(I289*H289,2)</f>
        <v>0</v>
      </c>
      <c r="K289" s="207" t="s">
        <v>197</v>
      </c>
      <c r="L289" s="42"/>
      <c r="M289" s="212" t="s">
        <v>1</v>
      </c>
      <c r="N289" s="213" t="s">
        <v>41</v>
      </c>
      <c r="O289" s="78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AR289" s="16" t="s">
        <v>190</v>
      </c>
      <c r="AT289" s="16" t="s">
        <v>186</v>
      </c>
      <c r="AU289" s="16" t="s">
        <v>80</v>
      </c>
      <c r="AY289" s="16" t="s">
        <v>184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6" t="s">
        <v>78</v>
      </c>
      <c r="BK289" s="216">
        <f>ROUND(I289*H289,2)</f>
        <v>0</v>
      </c>
      <c r="BL289" s="16" t="s">
        <v>190</v>
      </c>
      <c r="BM289" s="16" t="s">
        <v>617</v>
      </c>
    </row>
    <row r="290" s="11" customFormat="1">
      <c r="B290" s="217"/>
      <c r="C290" s="218"/>
      <c r="D290" s="219" t="s">
        <v>192</v>
      </c>
      <c r="E290" s="220" t="s">
        <v>87</v>
      </c>
      <c r="F290" s="221" t="s">
        <v>618</v>
      </c>
      <c r="G290" s="218"/>
      <c r="H290" s="222">
        <v>744.82500000000005</v>
      </c>
      <c r="I290" s="223"/>
      <c r="J290" s="218"/>
      <c r="K290" s="218"/>
      <c r="L290" s="224"/>
      <c r="M290" s="225"/>
      <c r="N290" s="226"/>
      <c r="O290" s="226"/>
      <c r="P290" s="226"/>
      <c r="Q290" s="226"/>
      <c r="R290" s="226"/>
      <c r="S290" s="226"/>
      <c r="T290" s="227"/>
      <c r="AT290" s="228" t="s">
        <v>192</v>
      </c>
      <c r="AU290" s="228" t="s">
        <v>80</v>
      </c>
      <c r="AV290" s="11" t="s">
        <v>80</v>
      </c>
      <c r="AW290" s="11" t="s">
        <v>32</v>
      </c>
      <c r="AX290" s="11" t="s">
        <v>78</v>
      </c>
      <c r="AY290" s="228" t="s">
        <v>184</v>
      </c>
    </row>
    <row r="291" s="1" customFormat="1" ht="16.5" customHeight="1">
      <c r="B291" s="37"/>
      <c r="C291" s="205" t="s">
        <v>619</v>
      </c>
      <c r="D291" s="205" t="s">
        <v>186</v>
      </c>
      <c r="E291" s="206" t="s">
        <v>620</v>
      </c>
      <c r="F291" s="207" t="s">
        <v>621</v>
      </c>
      <c r="G291" s="208" t="s">
        <v>189</v>
      </c>
      <c r="H291" s="209">
        <v>744.82500000000005</v>
      </c>
      <c r="I291" s="210"/>
      <c r="J291" s="211">
        <f>ROUND(I291*H291,2)</f>
        <v>0</v>
      </c>
      <c r="K291" s="207" t="s">
        <v>197</v>
      </c>
      <c r="L291" s="42"/>
      <c r="M291" s="212" t="s">
        <v>1</v>
      </c>
      <c r="N291" s="213" t="s">
        <v>41</v>
      </c>
      <c r="O291" s="78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AR291" s="16" t="s">
        <v>190</v>
      </c>
      <c r="AT291" s="16" t="s">
        <v>186</v>
      </c>
      <c r="AU291" s="16" t="s">
        <v>80</v>
      </c>
      <c r="AY291" s="16" t="s">
        <v>184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6" t="s">
        <v>78</v>
      </c>
      <c r="BK291" s="216">
        <f>ROUND(I291*H291,2)</f>
        <v>0</v>
      </c>
      <c r="BL291" s="16" t="s">
        <v>190</v>
      </c>
      <c r="BM291" s="16" t="s">
        <v>622</v>
      </c>
    </row>
    <row r="292" s="11" customFormat="1">
      <c r="B292" s="217"/>
      <c r="C292" s="218"/>
      <c r="D292" s="219" t="s">
        <v>192</v>
      </c>
      <c r="E292" s="220" t="s">
        <v>1</v>
      </c>
      <c r="F292" s="221" t="s">
        <v>87</v>
      </c>
      <c r="G292" s="218"/>
      <c r="H292" s="222">
        <v>744.82500000000005</v>
      </c>
      <c r="I292" s="223"/>
      <c r="J292" s="218"/>
      <c r="K292" s="218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192</v>
      </c>
      <c r="AU292" s="228" t="s">
        <v>80</v>
      </c>
      <c r="AV292" s="11" t="s">
        <v>80</v>
      </c>
      <c r="AW292" s="11" t="s">
        <v>32</v>
      </c>
      <c r="AX292" s="11" t="s">
        <v>78</v>
      </c>
      <c r="AY292" s="228" t="s">
        <v>184</v>
      </c>
    </row>
    <row r="293" s="1" customFormat="1" ht="16.5" customHeight="1">
      <c r="B293" s="37"/>
      <c r="C293" s="205" t="s">
        <v>623</v>
      </c>
      <c r="D293" s="205" t="s">
        <v>186</v>
      </c>
      <c r="E293" s="206" t="s">
        <v>624</v>
      </c>
      <c r="F293" s="207" t="s">
        <v>625</v>
      </c>
      <c r="G293" s="208" t="s">
        <v>189</v>
      </c>
      <c r="H293" s="209">
        <v>67034.25</v>
      </c>
      <c r="I293" s="210"/>
      <c r="J293" s="211">
        <f>ROUND(I293*H293,2)</f>
        <v>0</v>
      </c>
      <c r="K293" s="207" t="s">
        <v>197</v>
      </c>
      <c r="L293" s="42"/>
      <c r="M293" s="212" t="s">
        <v>1</v>
      </c>
      <c r="N293" s="213" t="s">
        <v>41</v>
      </c>
      <c r="O293" s="78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AR293" s="16" t="s">
        <v>190</v>
      </c>
      <c r="AT293" s="16" t="s">
        <v>186</v>
      </c>
      <c r="AU293" s="16" t="s">
        <v>80</v>
      </c>
      <c r="AY293" s="16" t="s">
        <v>184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6" t="s">
        <v>78</v>
      </c>
      <c r="BK293" s="216">
        <f>ROUND(I293*H293,2)</f>
        <v>0</v>
      </c>
      <c r="BL293" s="16" t="s">
        <v>190</v>
      </c>
      <c r="BM293" s="16" t="s">
        <v>626</v>
      </c>
    </row>
    <row r="294" s="11" customFormat="1">
      <c r="B294" s="217"/>
      <c r="C294" s="218"/>
      <c r="D294" s="219" t="s">
        <v>192</v>
      </c>
      <c r="E294" s="220" t="s">
        <v>1</v>
      </c>
      <c r="F294" s="221" t="s">
        <v>627</v>
      </c>
      <c r="G294" s="218"/>
      <c r="H294" s="222">
        <v>67034.25</v>
      </c>
      <c r="I294" s="223"/>
      <c r="J294" s="218"/>
      <c r="K294" s="218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192</v>
      </c>
      <c r="AU294" s="228" t="s">
        <v>80</v>
      </c>
      <c r="AV294" s="11" t="s">
        <v>80</v>
      </c>
      <c r="AW294" s="11" t="s">
        <v>32</v>
      </c>
      <c r="AX294" s="11" t="s">
        <v>78</v>
      </c>
      <c r="AY294" s="228" t="s">
        <v>184</v>
      </c>
    </row>
    <row r="295" s="1" customFormat="1" ht="16.5" customHeight="1">
      <c r="B295" s="37"/>
      <c r="C295" s="205" t="s">
        <v>628</v>
      </c>
      <c r="D295" s="205" t="s">
        <v>186</v>
      </c>
      <c r="E295" s="206" t="s">
        <v>629</v>
      </c>
      <c r="F295" s="207" t="s">
        <v>630</v>
      </c>
      <c r="G295" s="208" t="s">
        <v>189</v>
      </c>
      <c r="H295" s="209">
        <v>744.82500000000005</v>
      </c>
      <c r="I295" s="210"/>
      <c r="J295" s="211">
        <f>ROUND(I295*H295,2)</f>
        <v>0</v>
      </c>
      <c r="K295" s="207" t="s">
        <v>197</v>
      </c>
      <c r="L295" s="42"/>
      <c r="M295" s="212" t="s">
        <v>1</v>
      </c>
      <c r="N295" s="213" t="s">
        <v>41</v>
      </c>
      <c r="O295" s="78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AR295" s="16" t="s">
        <v>190</v>
      </c>
      <c r="AT295" s="16" t="s">
        <v>186</v>
      </c>
      <c r="AU295" s="16" t="s">
        <v>80</v>
      </c>
      <c r="AY295" s="16" t="s">
        <v>184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6" t="s">
        <v>78</v>
      </c>
      <c r="BK295" s="216">
        <f>ROUND(I295*H295,2)</f>
        <v>0</v>
      </c>
      <c r="BL295" s="16" t="s">
        <v>190</v>
      </c>
      <c r="BM295" s="16" t="s">
        <v>631</v>
      </c>
    </row>
    <row r="296" s="11" customFormat="1">
      <c r="B296" s="217"/>
      <c r="C296" s="218"/>
      <c r="D296" s="219" t="s">
        <v>192</v>
      </c>
      <c r="E296" s="220" t="s">
        <v>1</v>
      </c>
      <c r="F296" s="221" t="s">
        <v>87</v>
      </c>
      <c r="G296" s="218"/>
      <c r="H296" s="222">
        <v>744.82500000000005</v>
      </c>
      <c r="I296" s="223"/>
      <c r="J296" s="218"/>
      <c r="K296" s="218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192</v>
      </c>
      <c r="AU296" s="228" t="s">
        <v>80</v>
      </c>
      <c r="AV296" s="11" t="s">
        <v>80</v>
      </c>
      <c r="AW296" s="11" t="s">
        <v>32</v>
      </c>
      <c r="AX296" s="11" t="s">
        <v>78</v>
      </c>
      <c r="AY296" s="228" t="s">
        <v>184</v>
      </c>
    </row>
    <row r="297" s="1" customFormat="1" ht="16.5" customHeight="1">
      <c r="B297" s="37"/>
      <c r="C297" s="205" t="s">
        <v>632</v>
      </c>
      <c r="D297" s="205" t="s">
        <v>186</v>
      </c>
      <c r="E297" s="206" t="s">
        <v>633</v>
      </c>
      <c r="F297" s="207" t="s">
        <v>634</v>
      </c>
      <c r="G297" s="208" t="s">
        <v>189</v>
      </c>
      <c r="H297" s="209">
        <v>744.82500000000005</v>
      </c>
      <c r="I297" s="210"/>
      <c r="J297" s="211">
        <f>ROUND(I297*H297,2)</f>
        <v>0</v>
      </c>
      <c r="K297" s="207" t="s">
        <v>197</v>
      </c>
      <c r="L297" s="42"/>
      <c r="M297" s="212" t="s">
        <v>1</v>
      </c>
      <c r="N297" s="213" t="s">
        <v>41</v>
      </c>
      <c r="O297" s="78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AR297" s="16" t="s">
        <v>190</v>
      </c>
      <c r="AT297" s="16" t="s">
        <v>186</v>
      </c>
      <c r="AU297" s="16" t="s">
        <v>80</v>
      </c>
      <c r="AY297" s="16" t="s">
        <v>184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6" t="s">
        <v>78</v>
      </c>
      <c r="BK297" s="216">
        <f>ROUND(I297*H297,2)</f>
        <v>0</v>
      </c>
      <c r="BL297" s="16" t="s">
        <v>190</v>
      </c>
      <c r="BM297" s="16" t="s">
        <v>635</v>
      </c>
    </row>
    <row r="298" s="11" customFormat="1">
      <c r="B298" s="217"/>
      <c r="C298" s="218"/>
      <c r="D298" s="219" t="s">
        <v>192</v>
      </c>
      <c r="E298" s="220" t="s">
        <v>1</v>
      </c>
      <c r="F298" s="221" t="s">
        <v>87</v>
      </c>
      <c r="G298" s="218"/>
      <c r="H298" s="222">
        <v>744.82500000000005</v>
      </c>
      <c r="I298" s="223"/>
      <c r="J298" s="218"/>
      <c r="K298" s="218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192</v>
      </c>
      <c r="AU298" s="228" t="s">
        <v>80</v>
      </c>
      <c r="AV298" s="11" t="s">
        <v>80</v>
      </c>
      <c r="AW298" s="11" t="s">
        <v>32</v>
      </c>
      <c r="AX298" s="11" t="s">
        <v>78</v>
      </c>
      <c r="AY298" s="228" t="s">
        <v>184</v>
      </c>
    </row>
    <row r="299" s="1" customFormat="1" ht="16.5" customHeight="1">
      <c r="B299" s="37"/>
      <c r="C299" s="205" t="s">
        <v>636</v>
      </c>
      <c r="D299" s="205" t="s">
        <v>186</v>
      </c>
      <c r="E299" s="206" t="s">
        <v>637</v>
      </c>
      <c r="F299" s="207" t="s">
        <v>638</v>
      </c>
      <c r="G299" s="208" t="s">
        <v>639</v>
      </c>
      <c r="H299" s="209">
        <v>1</v>
      </c>
      <c r="I299" s="210"/>
      <c r="J299" s="211">
        <f>ROUND(I299*H299,2)</f>
        <v>0</v>
      </c>
      <c r="K299" s="207" t="s">
        <v>1</v>
      </c>
      <c r="L299" s="42"/>
      <c r="M299" s="212" t="s">
        <v>1</v>
      </c>
      <c r="N299" s="213" t="s">
        <v>41</v>
      </c>
      <c r="O299" s="78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AR299" s="16" t="s">
        <v>190</v>
      </c>
      <c r="AT299" s="16" t="s">
        <v>186</v>
      </c>
      <c r="AU299" s="16" t="s">
        <v>80</v>
      </c>
      <c r="AY299" s="16" t="s">
        <v>184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6" t="s">
        <v>78</v>
      </c>
      <c r="BK299" s="216">
        <f>ROUND(I299*H299,2)</f>
        <v>0</v>
      </c>
      <c r="BL299" s="16" t="s">
        <v>190</v>
      </c>
      <c r="BM299" s="16" t="s">
        <v>640</v>
      </c>
    </row>
    <row r="300" s="1" customFormat="1" ht="16.5" customHeight="1">
      <c r="B300" s="37"/>
      <c r="C300" s="205" t="s">
        <v>641</v>
      </c>
      <c r="D300" s="205" t="s">
        <v>186</v>
      </c>
      <c r="E300" s="206" t="s">
        <v>642</v>
      </c>
      <c r="F300" s="207" t="s">
        <v>643</v>
      </c>
      <c r="G300" s="208" t="s">
        <v>189</v>
      </c>
      <c r="H300" s="209">
        <v>338.92399999999998</v>
      </c>
      <c r="I300" s="210"/>
      <c r="J300" s="211">
        <f>ROUND(I300*H300,2)</f>
        <v>0</v>
      </c>
      <c r="K300" s="207" t="s">
        <v>197</v>
      </c>
      <c r="L300" s="42"/>
      <c r="M300" s="212" t="s">
        <v>1</v>
      </c>
      <c r="N300" s="213" t="s">
        <v>41</v>
      </c>
      <c r="O300" s="78"/>
      <c r="P300" s="214">
        <f>O300*H300</f>
        <v>0</v>
      </c>
      <c r="Q300" s="214">
        <v>2.0000000000000002E-05</v>
      </c>
      <c r="R300" s="214">
        <f>Q300*H300</f>
        <v>0.0067784799999999999</v>
      </c>
      <c r="S300" s="214">
        <v>0</v>
      </c>
      <c r="T300" s="215">
        <f>S300*H300</f>
        <v>0</v>
      </c>
      <c r="AR300" s="16" t="s">
        <v>190</v>
      </c>
      <c r="AT300" s="16" t="s">
        <v>186</v>
      </c>
      <c r="AU300" s="16" t="s">
        <v>80</v>
      </c>
      <c r="AY300" s="16" t="s">
        <v>184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6" t="s">
        <v>78</v>
      </c>
      <c r="BK300" s="216">
        <f>ROUND(I300*H300,2)</f>
        <v>0</v>
      </c>
      <c r="BL300" s="16" t="s">
        <v>190</v>
      </c>
      <c r="BM300" s="16" t="s">
        <v>644</v>
      </c>
    </row>
    <row r="301" s="11" customFormat="1">
      <c r="B301" s="217"/>
      <c r="C301" s="218"/>
      <c r="D301" s="219" t="s">
        <v>192</v>
      </c>
      <c r="E301" s="220" t="s">
        <v>1</v>
      </c>
      <c r="F301" s="221" t="s">
        <v>645</v>
      </c>
      <c r="G301" s="218"/>
      <c r="H301" s="222">
        <v>338.92399999999998</v>
      </c>
      <c r="I301" s="223"/>
      <c r="J301" s="218"/>
      <c r="K301" s="218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192</v>
      </c>
      <c r="AU301" s="228" t="s">
        <v>80</v>
      </c>
      <c r="AV301" s="11" t="s">
        <v>80</v>
      </c>
      <c r="AW301" s="11" t="s">
        <v>32</v>
      </c>
      <c r="AX301" s="11" t="s">
        <v>78</v>
      </c>
      <c r="AY301" s="228" t="s">
        <v>184</v>
      </c>
    </row>
    <row r="302" s="1" customFormat="1" ht="16.5" customHeight="1">
      <c r="B302" s="37"/>
      <c r="C302" s="205" t="s">
        <v>646</v>
      </c>
      <c r="D302" s="205" t="s">
        <v>186</v>
      </c>
      <c r="E302" s="206" t="s">
        <v>647</v>
      </c>
      <c r="F302" s="207" t="s">
        <v>648</v>
      </c>
      <c r="G302" s="208" t="s">
        <v>189</v>
      </c>
      <c r="H302" s="209">
        <v>709.39999999999998</v>
      </c>
      <c r="I302" s="210"/>
      <c r="J302" s="211">
        <f>ROUND(I302*H302,2)</f>
        <v>0</v>
      </c>
      <c r="K302" s="207" t="s">
        <v>197</v>
      </c>
      <c r="L302" s="42"/>
      <c r="M302" s="212" t="s">
        <v>1</v>
      </c>
      <c r="N302" s="213" t="s">
        <v>41</v>
      </c>
      <c r="O302" s="78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AR302" s="16" t="s">
        <v>190</v>
      </c>
      <c r="AT302" s="16" t="s">
        <v>186</v>
      </c>
      <c r="AU302" s="16" t="s">
        <v>80</v>
      </c>
      <c r="AY302" s="16" t="s">
        <v>184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6" t="s">
        <v>78</v>
      </c>
      <c r="BK302" s="216">
        <f>ROUND(I302*H302,2)</f>
        <v>0</v>
      </c>
      <c r="BL302" s="16" t="s">
        <v>190</v>
      </c>
      <c r="BM302" s="16" t="s">
        <v>649</v>
      </c>
    </row>
    <row r="303" s="11" customFormat="1">
      <c r="B303" s="217"/>
      <c r="C303" s="218"/>
      <c r="D303" s="219" t="s">
        <v>192</v>
      </c>
      <c r="E303" s="220" t="s">
        <v>1</v>
      </c>
      <c r="F303" s="221" t="s">
        <v>650</v>
      </c>
      <c r="G303" s="218"/>
      <c r="H303" s="222">
        <v>709.39999999999998</v>
      </c>
      <c r="I303" s="223"/>
      <c r="J303" s="218"/>
      <c r="K303" s="218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192</v>
      </c>
      <c r="AU303" s="228" t="s">
        <v>80</v>
      </c>
      <c r="AV303" s="11" t="s">
        <v>80</v>
      </c>
      <c r="AW303" s="11" t="s">
        <v>32</v>
      </c>
      <c r="AX303" s="11" t="s">
        <v>78</v>
      </c>
      <c r="AY303" s="228" t="s">
        <v>184</v>
      </c>
    </row>
    <row r="304" s="1" customFormat="1" ht="16.5" customHeight="1">
      <c r="B304" s="37"/>
      <c r="C304" s="205" t="s">
        <v>651</v>
      </c>
      <c r="D304" s="205" t="s">
        <v>186</v>
      </c>
      <c r="E304" s="206" t="s">
        <v>652</v>
      </c>
      <c r="F304" s="207" t="s">
        <v>653</v>
      </c>
      <c r="G304" s="208" t="s">
        <v>189</v>
      </c>
      <c r="H304" s="209">
        <v>1418.8</v>
      </c>
      <c r="I304" s="210"/>
      <c r="J304" s="211">
        <f>ROUND(I304*H304,2)</f>
        <v>0</v>
      </c>
      <c r="K304" s="207" t="s">
        <v>197</v>
      </c>
      <c r="L304" s="42"/>
      <c r="M304" s="212" t="s">
        <v>1</v>
      </c>
      <c r="N304" s="213" t="s">
        <v>41</v>
      </c>
      <c r="O304" s="78"/>
      <c r="P304" s="214">
        <f>O304*H304</f>
        <v>0</v>
      </c>
      <c r="Q304" s="214">
        <v>1.0000000000000001E-05</v>
      </c>
      <c r="R304" s="214">
        <f>Q304*H304</f>
        <v>0.014188000000000001</v>
      </c>
      <c r="S304" s="214">
        <v>0</v>
      </c>
      <c r="T304" s="215">
        <f>S304*H304</f>
        <v>0</v>
      </c>
      <c r="AR304" s="16" t="s">
        <v>190</v>
      </c>
      <c r="AT304" s="16" t="s">
        <v>186</v>
      </c>
      <c r="AU304" s="16" t="s">
        <v>80</v>
      </c>
      <c r="AY304" s="16" t="s">
        <v>184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6" t="s">
        <v>78</v>
      </c>
      <c r="BK304" s="216">
        <f>ROUND(I304*H304,2)</f>
        <v>0</v>
      </c>
      <c r="BL304" s="16" t="s">
        <v>190</v>
      </c>
      <c r="BM304" s="16" t="s">
        <v>654</v>
      </c>
    </row>
    <row r="305" s="11" customFormat="1">
      <c r="B305" s="217"/>
      <c r="C305" s="218"/>
      <c r="D305" s="219" t="s">
        <v>192</v>
      </c>
      <c r="E305" s="220" t="s">
        <v>1</v>
      </c>
      <c r="F305" s="221" t="s">
        <v>655</v>
      </c>
      <c r="G305" s="218"/>
      <c r="H305" s="222">
        <v>1418.8</v>
      </c>
      <c r="I305" s="223"/>
      <c r="J305" s="218"/>
      <c r="K305" s="218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192</v>
      </c>
      <c r="AU305" s="228" t="s">
        <v>80</v>
      </c>
      <c r="AV305" s="11" t="s">
        <v>80</v>
      </c>
      <c r="AW305" s="11" t="s">
        <v>32</v>
      </c>
      <c r="AX305" s="11" t="s">
        <v>78</v>
      </c>
      <c r="AY305" s="228" t="s">
        <v>184</v>
      </c>
    </row>
    <row r="306" s="1" customFormat="1" ht="16.5" customHeight="1">
      <c r="B306" s="37"/>
      <c r="C306" s="205" t="s">
        <v>656</v>
      </c>
      <c r="D306" s="205" t="s">
        <v>186</v>
      </c>
      <c r="E306" s="206" t="s">
        <v>657</v>
      </c>
      <c r="F306" s="207" t="s">
        <v>658</v>
      </c>
      <c r="G306" s="208" t="s">
        <v>189</v>
      </c>
      <c r="H306" s="209">
        <v>1.8180000000000001</v>
      </c>
      <c r="I306" s="210"/>
      <c r="J306" s="211">
        <f>ROUND(I306*H306,2)</f>
        <v>0</v>
      </c>
      <c r="K306" s="207" t="s">
        <v>197</v>
      </c>
      <c r="L306" s="42"/>
      <c r="M306" s="212" t="s">
        <v>1</v>
      </c>
      <c r="N306" s="213" t="s">
        <v>41</v>
      </c>
      <c r="O306" s="78"/>
      <c r="P306" s="214">
        <f>O306*H306</f>
        <v>0</v>
      </c>
      <c r="Q306" s="214">
        <v>0</v>
      </c>
      <c r="R306" s="214">
        <f>Q306*H306</f>
        <v>0</v>
      </c>
      <c r="S306" s="214">
        <v>0.26100000000000001</v>
      </c>
      <c r="T306" s="215">
        <f>S306*H306</f>
        <v>0.47449800000000003</v>
      </c>
      <c r="AR306" s="16" t="s">
        <v>190</v>
      </c>
      <c r="AT306" s="16" t="s">
        <v>186</v>
      </c>
      <c r="AU306" s="16" t="s">
        <v>80</v>
      </c>
      <c r="AY306" s="16" t="s">
        <v>184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6" t="s">
        <v>78</v>
      </c>
      <c r="BK306" s="216">
        <f>ROUND(I306*H306,2)</f>
        <v>0</v>
      </c>
      <c r="BL306" s="16" t="s">
        <v>190</v>
      </c>
      <c r="BM306" s="16" t="s">
        <v>659</v>
      </c>
    </row>
    <row r="307" s="11" customFormat="1">
      <c r="B307" s="217"/>
      <c r="C307" s="218"/>
      <c r="D307" s="219" t="s">
        <v>192</v>
      </c>
      <c r="E307" s="220" t="s">
        <v>1</v>
      </c>
      <c r="F307" s="221" t="s">
        <v>660</v>
      </c>
      <c r="G307" s="218"/>
      <c r="H307" s="222">
        <v>1.8180000000000001</v>
      </c>
      <c r="I307" s="223"/>
      <c r="J307" s="218"/>
      <c r="K307" s="218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192</v>
      </c>
      <c r="AU307" s="228" t="s">
        <v>80</v>
      </c>
      <c r="AV307" s="11" t="s">
        <v>80</v>
      </c>
      <c r="AW307" s="11" t="s">
        <v>32</v>
      </c>
      <c r="AX307" s="11" t="s">
        <v>78</v>
      </c>
      <c r="AY307" s="228" t="s">
        <v>184</v>
      </c>
    </row>
    <row r="308" s="1" customFormat="1" ht="16.5" customHeight="1">
      <c r="B308" s="37"/>
      <c r="C308" s="205" t="s">
        <v>661</v>
      </c>
      <c r="D308" s="205" t="s">
        <v>186</v>
      </c>
      <c r="E308" s="206" t="s">
        <v>662</v>
      </c>
      <c r="F308" s="207" t="s">
        <v>663</v>
      </c>
      <c r="G308" s="208" t="s">
        <v>196</v>
      </c>
      <c r="H308" s="209">
        <v>5.4249999999999998</v>
      </c>
      <c r="I308" s="210"/>
      <c r="J308" s="211">
        <f>ROUND(I308*H308,2)</f>
        <v>0</v>
      </c>
      <c r="K308" s="207" t="s">
        <v>197</v>
      </c>
      <c r="L308" s="42"/>
      <c r="M308" s="212" t="s">
        <v>1</v>
      </c>
      <c r="N308" s="213" t="s">
        <v>41</v>
      </c>
      <c r="O308" s="78"/>
      <c r="P308" s="214">
        <f>O308*H308</f>
        <v>0</v>
      </c>
      <c r="Q308" s="214">
        <v>0</v>
      </c>
      <c r="R308" s="214">
        <f>Q308*H308</f>
        <v>0</v>
      </c>
      <c r="S308" s="214">
        <v>1.8</v>
      </c>
      <c r="T308" s="215">
        <f>S308*H308</f>
        <v>9.7650000000000006</v>
      </c>
      <c r="AR308" s="16" t="s">
        <v>190</v>
      </c>
      <c r="AT308" s="16" t="s">
        <v>186</v>
      </c>
      <c r="AU308" s="16" t="s">
        <v>80</v>
      </c>
      <c r="AY308" s="16" t="s">
        <v>184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6" t="s">
        <v>78</v>
      </c>
      <c r="BK308" s="216">
        <f>ROUND(I308*H308,2)</f>
        <v>0</v>
      </c>
      <c r="BL308" s="16" t="s">
        <v>190</v>
      </c>
      <c r="BM308" s="16" t="s">
        <v>664</v>
      </c>
    </row>
    <row r="309" s="11" customFormat="1">
      <c r="B309" s="217"/>
      <c r="C309" s="218"/>
      <c r="D309" s="219" t="s">
        <v>192</v>
      </c>
      <c r="E309" s="220" t="s">
        <v>1</v>
      </c>
      <c r="F309" s="221" t="s">
        <v>665</v>
      </c>
      <c r="G309" s="218"/>
      <c r="H309" s="222">
        <v>5.4249999999999998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192</v>
      </c>
      <c r="AU309" s="228" t="s">
        <v>80</v>
      </c>
      <c r="AV309" s="11" t="s">
        <v>80</v>
      </c>
      <c r="AW309" s="11" t="s">
        <v>32</v>
      </c>
      <c r="AX309" s="11" t="s">
        <v>78</v>
      </c>
      <c r="AY309" s="228" t="s">
        <v>184</v>
      </c>
    </row>
    <row r="310" s="1" customFormat="1" ht="16.5" customHeight="1">
      <c r="B310" s="37"/>
      <c r="C310" s="205" t="s">
        <v>666</v>
      </c>
      <c r="D310" s="205" t="s">
        <v>186</v>
      </c>
      <c r="E310" s="206" t="s">
        <v>667</v>
      </c>
      <c r="F310" s="207" t="s">
        <v>668</v>
      </c>
      <c r="G310" s="208" t="s">
        <v>189</v>
      </c>
      <c r="H310" s="209">
        <v>2.1760000000000002</v>
      </c>
      <c r="I310" s="210"/>
      <c r="J310" s="211">
        <f>ROUND(I310*H310,2)</f>
        <v>0</v>
      </c>
      <c r="K310" s="207" t="s">
        <v>197</v>
      </c>
      <c r="L310" s="42"/>
      <c r="M310" s="212" t="s">
        <v>1</v>
      </c>
      <c r="N310" s="213" t="s">
        <v>41</v>
      </c>
      <c r="O310" s="78"/>
      <c r="P310" s="214">
        <f>O310*H310</f>
        <v>0</v>
      </c>
      <c r="Q310" s="214">
        <v>0</v>
      </c>
      <c r="R310" s="214">
        <f>Q310*H310</f>
        <v>0</v>
      </c>
      <c r="S310" s="214">
        <v>0.031</v>
      </c>
      <c r="T310" s="215">
        <f>S310*H310</f>
        <v>0.067456000000000002</v>
      </c>
      <c r="AR310" s="16" t="s">
        <v>190</v>
      </c>
      <c r="AT310" s="16" t="s">
        <v>186</v>
      </c>
      <c r="AU310" s="16" t="s">
        <v>80</v>
      </c>
      <c r="AY310" s="16" t="s">
        <v>184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6" t="s">
        <v>78</v>
      </c>
      <c r="BK310" s="216">
        <f>ROUND(I310*H310,2)</f>
        <v>0</v>
      </c>
      <c r="BL310" s="16" t="s">
        <v>190</v>
      </c>
      <c r="BM310" s="16" t="s">
        <v>669</v>
      </c>
    </row>
    <row r="311" s="11" customFormat="1">
      <c r="B311" s="217"/>
      <c r="C311" s="218"/>
      <c r="D311" s="219" t="s">
        <v>192</v>
      </c>
      <c r="E311" s="220" t="s">
        <v>1</v>
      </c>
      <c r="F311" s="221" t="s">
        <v>670</v>
      </c>
      <c r="G311" s="218"/>
      <c r="H311" s="222">
        <v>2.1760000000000002</v>
      </c>
      <c r="I311" s="223"/>
      <c r="J311" s="218"/>
      <c r="K311" s="218"/>
      <c r="L311" s="224"/>
      <c r="M311" s="225"/>
      <c r="N311" s="226"/>
      <c r="O311" s="226"/>
      <c r="P311" s="226"/>
      <c r="Q311" s="226"/>
      <c r="R311" s="226"/>
      <c r="S311" s="226"/>
      <c r="T311" s="227"/>
      <c r="AT311" s="228" t="s">
        <v>192</v>
      </c>
      <c r="AU311" s="228" t="s">
        <v>80</v>
      </c>
      <c r="AV311" s="11" t="s">
        <v>80</v>
      </c>
      <c r="AW311" s="11" t="s">
        <v>32</v>
      </c>
      <c r="AX311" s="11" t="s">
        <v>78</v>
      </c>
      <c r="AY311" s="228" t="s">
        <v>184</v>
      </c>
    </row>
    <row r="312" s="1" customFormat="1" ht="16.5" customHeight="1">
      <c r="B312" s="37"/>
      <c r="C312" s="205" t="s">
        <v>671</v>
      </c>
      <c r="D312" s="205" t="s">
        <v>186</v>
      </c>
      <c r="E312" s="206" t="s">
        <v>672</v>
      </c>
      <c r="F312" s="207" t="s">
        <v>673</v>
      </c>
      <c r="G312" s="208" t="s">
        <v>189</v>
      </c>
      <c r="H312" s="209">
        <v>5.3639999999999999</v>
      </c>
      <c r="I312" s="210"/>
      <c r="J312" s="211">
        <f>ROUND(I312*H312,2)</f>
        <v>0</v>
      </c>
      <c r="K312" s="207" t="s">
        <v>197</v>
      </c>
      <c r="L312" s="42"/>
      <c r="M312" s="212" t="s">
        <v>1</v>
      </c>
      <c r="N312" s="213" t="s">
        <v>41</v>
      </c>
      <c r="O312" s="78"/>
      <c r="P312" s="214">
        <f>O312*H312</f>
        <v>0</v>
      </c>
      <c r="Q312" s="214">
        <v>0</v>
      </c>
      <c r="R312" s="214">
        <f>Q312*H312</f>
        <v>0</v>
      </c>
      <c r="S312" s="214">
        <v>0.062</v>
      </c>
      <c r="T312" s="215">
        <f>S312*H312</f>
        <v>0.33256799999999997</v>
      </c>
      <c r="AR312" s="16" t="s">
        <v>190</v>
      </c>
      <c r="AT312" s="16" t="s">
        <v>186</v>
      </c>
      <c r="AU312" s="16" t="s">
        <v>80</v>
      </c>
      <c r="AY312" s="16" t="s">
        <v>184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6" t="s">
        <v>78</v>
      </c>
      <c r="BK312" s="216">
        <f>ROUND(I312*H312,2)</f>
        <v>0</v>
      </c>
      <c r="BL312" s="16" t="s">
        <v>190</v>
      </c>
      <c r="BM312" s="16" t="s">
        <v>674</v>
      </c>
    </row>
    <row r="313" s="11" customFormat="1">
      <c r="B313" s="217"/>
      <c r="C313" s="218"/>
      <c r="D313" s="219" t="s">
        <v>192</v>
      </c>
      <c r="E313" s="220" t="s">
        <v>1</v>
      </c>
      <c r="F313" s="221" t="s">
        <v>675</v>
      </c>
      <c r="G313" s="218"/>
      <c r="H313" s="222">
        <v>3.5640000000000001</v>
      </c>
      <c r="I313" s="223"/>
      <c r="J313" s="218"/>
      <c r="K313" s="218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192</v>
      </c>
      <c r="AU313" s="228" t="s">
        <v>80</v>
      </c>
      <c r="AV313" s="11" t="s">
        <v>80</v>
      </c>
      <c r="AW313" s="11" t="s">
        <v>32</v>
      </c>
      <c r="AX313" s="11" t="s">
        <v>70</v>
      </c>
      <c r="AY313" s="228" t="s">
        <v>184</v>
      </c>
    </row>
    <row r="314" s="11" customFormat="1">
      <c r="B314" s="217"/>
      <c r="C314" s="218"/>
      <c r="D314" s="219" t="s">
        <v>192</v>
      </c>
      <c r="E314" s="220" t="s">
        <v>1</v>
      </c>
      <c r="F314" s="221" t="s">
        <v>676</v>
      </c>
      <c r="G314" s="218"/>
      <c r="H314" s="222">
        <v>1.8</v>
      </c>
      <c r="I314" s="223"/>
      <c r="J314" s="218"/>
      <c r="K314" s="218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192</v>
      </c>
      <c r="AU314" s="228" t="s">
        <v>80</v>
      </c>
      <c r="AV314" s="11" t="s">
        <v>80</v>
      </c>
      <c r="AW314" s="11" t="s">
        <v>32</v>
      </c>
      <c r="AX314" s="11" t="s">
        <v>70</v>
      </c>
      <c r="AY314" s="228" t="s">
        <v>184</v>
      </c>
    </row>
    <row r="315" s="12" customFormat="1">
      <c r="B315" s="239"/>
      <c r="C315" s="240"/>
      <c r="D315" s="219" t="s">
        <v>192</v>
      </c>
      <c r="E315" s="241" t="s">
        <v>1</v>
      </c>
      <c r="F315" s="242" t="s">
        <v>287</v>
      </c>
      <c r="G315" s="240"/>
      <c r="H315" s="243">
        <v>5.3639999999999999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AT315" s="249" t="s">
        <v>192</v>
      </c>
      <c r="AU315" s="249" t="s">
        <v>80</v>
      </c>
      <c r="AV315" s="12" t="s">
        <v>190</v>
      </c>
      <c r="AW315" s="12" t="s">
        <v>32</v>
      </c>
      <c r="AX315" s="12" t="s">
        <v>78</v>
      </c>
      <c r="AY315" s="249" t="s">
        <v>184</v>
      </c>
    </row>
    <row r="316" s="1" customFormat="1" ht="16.5" customHeight="1">
      <c r="B316" s="37"/>
      <c r="C316" s="205" t="s">
        <v>286</v>
      </c>
      <c r="D316" s="205" t="s">
        <v>186</v>
      </c>
      <c r="E316" s="206" t="s">
        <v>677</v>
      </c>
      <c r="F316" s="207" t="s">
        <v>678</v>
      </c>
      <c r="G316" s="208" t="s">
        <v>189</v>
      </c>
      <c r="H316" s="209">
        <v>53.725999999999999</v>
      </c>
      <c r="I316" s="210"/>
      <c r="J316" s="211">
        <f>ROUND(I316*H316,2)</f>
        <v>0</v>
      </c>
      <c r="K316" s="207" t="s">
        <v>197</v>
      </c>
      <c r="L316" s="42"/>
      <c r="M316" s="212" t="s">
        <v>1</v>
      </c>
      <c r="N316" s="213" t="s">
        <v>41</v>
      </c>
      <c r="O316" s="78"/>
      <c r="P316" s="214">
        <f>O316*H316</f>
        <v>0</v>
      </c>
      <c r="Q316" s="214">
        <v>0</v>
      </c>
      <c r="R316" s="214">
        <f>Q316*H316</f>
        <v>0</v>
      </c>
      <c r="S316" s="214">
        <v>0.053999999999999999</v>
      </c>
      <c r="T316" s="215">
        <f>S316*H316</f>
        <v>2.9012039999999999</v>
      </c>
      <c r="AR316" s="16" t="s">
        <v>190</v>
      </c>
      <c r="AT316" s="16" t="s">
        <v>186</v>
      </c>
      <c r="AU316" s="16" t="s">
        <v>80</v>
      </c>
      <c r="AY316" s="16" t="s">
        <v>184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6" t="s">
        <v>78</v>
      </c>
      <c r="BK316" s="216">
        <f>ROUND(I316*H316,2)</f>
        <v>0</v>
      </c>
      <c r="BL316" s="16" t="s">
        <v>190</v>
      </c>
      <c r="BM316" s="16" t="s">
        <v>679</v>
      </c>
    </row>
    <row r="317" s="11" customFormat="1">
      <c r="B317" s="217"/>
      <c r="C317" s="218"/>
      <c r="D317" s="219" t="s">
        <v>192</v>
      </c>
      <c r="E317" s="220" t="s">
        <v>1</v>
      </c>
      <c r="F317" s="221" t="s">
        <v>680</v>
      </c>
      <c r="G317" s="218"/>
      <c r="H317" s="222">
        <v>30.597999999999999</v>
      </c>
      <c r="I317" s="223"/>
      <c r="J317" s="218"/>
      <c r="K317" s="218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192</v>
      </c>
      <c r="AU317" s="228" t="s">
        <v>80</v>
      </c>
      <c r="AV317" s="11" t="s">
        <v>80</v>
      </c>
      <c r="AW317" s="11" t="s">
        <v>32</v>
      </c>
      <c r="AX317" s="11" t="s">
        <v>70</v>
      </c>
      <c r="AY317" s="228" t="s">
        <v>184</v>
      </c>
    </row>
    <row r="318" s="11" customFormat="1">
      <c r="B318" s="217"/>
      <c r="C318" s="218"/>
      <c r="D318" s="219" t="s">
        <v>192</v>
      </c>
      <c r="E318" s="220" t="s">
        <v>1</v>
      </c>
      <c r="F318" s="221" t="s">
        <v>681</v>
      </c>
      <c r="G318" s="218"/>
      <c r="H318" s="222">
        <v>19.888000000000002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192</v>
      </c>
      <c r="AU318" s="228" t="s">
        <v>80</v>
      </c>
      <c r="AV318" s="11" t="s">
        <v>80</v>
      </c>
      <c r="AW318" s="11" t="s">
        <v>32</v>
      </c>
      <c r="AX318" s="11" t="s">
        <v>70</v>
      </c>
      <c r="AY318" s="228" t="s">
        <v>184</v>
      </c>
    </row>
    <row r="319" s="11" customFormat="1">
      <c r="B319" s="217"/>
      <c r="C319" s="218"/>
      <c r="D319" s="219" t="s">
        <v>192</v>
      </c>
      <c r="E319" s="220" t="s">
        <v>1</v>
      </c>
      <c r="F319" s="221" t="s">
        <v>682</v>
      </c>
      <c r="G319" s="218"/>
      <c r="H319" s="222">
        <v>3.2400000000000002</v>
      </c>
      <c r="I319" s="223"/>
      <c r="J319" s="218"/>
      <c r="K319" s="218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192</v>
      </c>
      <c r="AU319" s="228" t="s">
        <v>80</v>
      </c>
      <c r="AV319" s="11" t="s">
        <v>80</v>
      </c>
      <c r="AW319" s="11" t="s">
        <v>32</v>
      </c>
      <c r="AX319" s="11" t="s">
        <v>70</v>
      </c>
      <c r="AY319" s="228" t="s">
        <v>184</v>
      </c>
    </row>
    <row r="320" s="12" customFormat="1">
      <c r="B320" s="239"/>
      <c r="C320" s="240"/>
      <c r="D320" s="219" t="s">
        <v>192</v>
      </c>
      <c r="E320" s="241" t="s">
        <v>1</v>
      </c>
      <c r="F320" s="242" t="s">
        <v>287</v>
      </c>
      <c r="G320" s="240"/>
      <c r="H320" s="243">
        <v>53.725999999999999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AT320" s="249" t="s">
        <v>192</v>
      </c>
      <c r="AU320" s="249" t="s">
        <v>80</v>
      </c>
      <c r="AV320" s="12" t="s">
        <v>190</v>
      </c>
      <c r="AW320" s="12" t="s">
        <v>32</v>
      </c>
      <c r="AX320" s="12" t="s">
        <v>78</v>
      </c>
      <c r="AY320" s="249" t="s">
        <v>184</v>
      </c>
    </row>
    <row r="321" s="1" customFormat="1" ht="16.5" customHeight="1">
      <c r="B321" s="37"/>
      <c r="C321" s="205" t="s">
        <v>683</v>
      </c>
      <c r="D321" s="205" t="s">
        <v>186</v>
      </c>
      <c r="E321" s="206" t="s">
        <v>684</v>
      </c>
      <c r="F321" s="207" t="s">
        <v>685</v>
      </c>
      <c r="G321" s="208" t="s">
        <v>189</v>
      </c>
      <c r="H321" s="209">
        <v>9.0999999999999996</v>
      </c>
      <c r="I321" s="210"/>
      <c r="J321" s="211">
        <f>ROUND(I321*H321,2)</f>
        <v>0</v>
      </c>
      <c r="K321" s="207" t="s">
        <v>197</v>
      </c>
      <c r="L321" s="42"/>
      <c r="M321" s="212" t="s">
        <v>1</v>
      </c>
      <c r="N321" s="213" t="s">
        <v>41</v>
      </c>
      <c r="O321" s="78"/>
      <c r="P321" s="214">
        <f>O321*H321</f>
        <v>0</v>
      </c>
      <c r="Q321" s="214">
        <v>0</v>
      </c>
      <c r="R321" s="214">
        <f>Q321*H321</f>
        <v>0</v>
      </c>
      <c r="S321" s="214">
        <v>0.047</v>
      </c>
      <c r="T321" s="215">
        <f>S321*H321</f>
        <v>0.42769999999999997</v>
      </c>
      <c r="AR321" s="16" t="s">
        <v>190</v>
      </c>
      <c r="AT321" s="16" t="s">
        <v>186</v>
      </c>
      <c r="AU321" s="16" t="s">
        <v>80</v>
      </c>
      <c r="AY321" s="16" t="s">
        <v>184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6" t="s">
        <v>78</v>
      </c>
      <c r="BK321" s="216">
        <f>ROUND(I321*H321,2)</f>
        <v>0</v>
      </c>
      <c r="BL321" s="16" t="s">
        <v>190</v>
      </c>
      <c r="BM321" s="16" t="s">
        <v>686</v>
      </c>
    </row>
    <row r="322" s="11" customFormat="1">
      <c r="B322" s="217"/>
      <c r="C322" s="218"/>
      <c r="D322" s="219" t="s">
        <v>192</v>
      </c>
      <c r="E322" s="220" t="s">
        <v>1</v>
      </c>
      <c r="F322" s="221" t="s">
        <v>687</v>
      </c>
      <c r="G322" s="218"/>
      <c r="H322" s="222">
        <v>9.0999999999999996</v>
      </c>
      <c r="I322" s="223"/>
      <c r="J322" s="218"/>
      <c r="K322" s="218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192</v>
      </c>
      <c r="AU322" s="228" t="s">
        <v>80</v>
      </c>
      <c r="AV322" s="11" t="s">
        <v>80</v>
      </c>
      <c r="AW322" s="11" t="s">
        <v>32</v>
      </c>
      <c r="AX322" s="11" t="s">
        <v>78</v>
      </c>
      <c r="AY322" s="228" t="s">
        <v>184</v>
      </c>
    </row>
    <row r="323" s="1" customFormat="1" ht="16.5" customHeight="1">
      <c r="B323" s="37"/>
      <c r="C323" s="205" t="s">
        <v>688</v>
      </c>
      <c r="D323" s="205" t="s">
        <v>186</v>
      </c>
      <c r="E323" s="206" t="s">
        <v>689</v>
      </c>
      <c r="F323" s="207" t="s">
        <v>690</v>
      </c>
      <c r="G323" s="208" t="s">
        <v>189</v>
      </c>
      <c r="H323" s="209">
        <v>4.1280000000000001</v>
      </c>
      <c r="I323" s="210"/>
      <c r="J323" s="211">
        <f>ROUND(I323*H323,2)</f>
        <v>0</v>
      </c>
      <c r="K323" s="207" t="s">
        <v>197</v>
      </c>
      <c r="L323" s="42"/>
      <c r="M323" s="212" t="s">
        <v>1</v>
      </c>
      <c r="N323" s="213" t="s">
        <v>41</v>
      </c>
      <c r="O323" s="78"/>
      <c r="P323" s="214">
        <f>O323*H323</f>
        <v>0</v>
      </c>
      <c r="Q323" s="214">
        <v>0</v>
      </c>
      <c r="R323" s="214">
        <f>Q323*H323</f>
        <v>0</v>
      </c>
      <c r="S323" s="214">
        <v>0.087999999999999995</v>
      </c>
      <c r="T323" s="215">
        <f>S323*H323</f>
        <v>0.36326399999999998</v>
      </c>
      <c r="AR323" s="16" t="s">
        <v>190</v>
      </c>
      <c r="AT323" s="16" t="s">
        <v>186</v>
      </c>
      <c r="AU323" s="16" t="s">
        <v>80</v>
      </c>
      <c r="AY323" s="16" t="s">
        <v>184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6" t="s">
        <v>78</v>
      </c>
      <c r="BK323" s="216">
        <f>ROUND(I323*H323,2)</f>
        <v>0</v>
      </c>
      <c r="BL323" s="16" t="s">
        <v>190</v>
      </c>
      <c r="BM323" s="16" t="s">
        <v>691</v>
      </c>
    </row>
    <row r="324" s="11" customFormat="1">
      <c r="B324" s="217"/>
      <c r="C324" s="218"/>
      <c r="D324" s="219" t="s">
        <v>192</v>
      </c>
      <c r="E324" s="220" t="s">
        <v>1</v>
      </c>
      <c r="F324" s="221" t="s">
        <v>692</v>
      </c>
      <c r="G324" s="218"/>
      <c r="H324" s="222">
        <v>4.1280000000000001</v>
      </c>
      <c r="I324" s="223"/>
      <c r="J324" s="218"/>
      <c r="K324" s="218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192</v>
      </c>
      <c r="AU324" s="228" t="s">
        <v>80</v>
      </c>
      <c r="AV324" s="11" t="s">
        <v>80</v>
      </c>
      <c r="AW324" s="11" t="s">
        <v>32</v>
      </c>
      <c r="AX324" s="11" t="s">
        <v>78</v>
      </c>
      <c r="AY324" s="228" t="s">
        <v>184</v>
      </c>
    </row>
    <row r="325" s="1" customFormat="1" ht="16.5" customHeight="1">
      <c r="B325" s="37"/>
      <c r="C325" s="205" t="s">
        <v>693</v>
      </c>
      <c r="D325" s="205" t="s">
        <v>186</v>
      </c>
      <c r="E325" s="206" t="s">
        <v>694</v>
      </c>
      <c r="F325" s="207" t="s">
        <v>695</v>
      </c>
      <c r="G325" s="208" t="s">
        <v>189</v>
      </c>
      <c r="H325" s="209">
        <v>4.7480000000000002</v>
      </c>
      <c r="I325" s="210"/>
      <c r="J325" s="211">
        <f>ROUND(I325*H325,2)</f>
        <v>0</v>
      </c>
      <c r="K325" s="207" t="s">
        <v>197</v>
      </c>
      <c r="L325" s="42"/>
      <c r="M325" s="212" t="s">
        <v>1</v>
      </c>
      <c r="N325" s="213" t="s">
        <v>41</v>
      </c>
      <c r="O325" s="78"/>
      <c r="P325" s="214">
        <f>O325*H325</f>
        <v>0</v>
      </c>
      <c r="Q325" s="214">
        <v>0</v>
      </c>
      <c r="R325" s="214">
        <f>Q325*H325</f>
        <v>0</v>
      </c>
      <c r="S325" s="214">
        <v>0.067000000000000004</v>
      </c>
      <c r="T325" s="215">
        <f>S325*H325</f>
        <v>0.31811600000000001</v>
      </c>
      <c r="AR325" s="16" t="s">
        <v>190</v>
      </c>
      <c r="AT325" s="16" t="s">
        <v>186</v>
      </c>
      <c r="AU325" s="16" t="s">
        <v>80</v>
      </c>
      <c r="AY325" s="16" t="s">
        <v>184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6" t="s">
        <v>78</v>
      </c>
      <c r="BK325" s="216">
        <f>ROUND(I325*H325,2)</f>
        <v>0</v>
      </c>
      <c r="BL325" s="16" t="s">
        <v>190</v>
      </c>
      <c r="BM325" s="16" t="s">
        <v>696</v>
      </c>
    </row>
    <row r="326" s="11" customFormat="1">
      <c r="B326" s="217"/>
      <c r="C326" s="218"/>
      <c r="D326" s="219" t="s">
        <v>192</v>
      </c>
      <c r="E326" s="220" t="s">
        <v>1</v>
      </c>
      <c r="F326" s="221" t="s">
        <v>697</v>
      </c>
      <c r="G326" s="218"/>
      <c r="H326" s="222">
        <v>4.7480000000000002</v>
      </c>
      <c r="I326" s="223"/>
      <c r="J326" s="218"/>
      <c r="K326" s="218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192</v>
      </c>
      <c r="AU326" s="228" t="s">
        <v>80</v>
      </c>
      <c r="AV326" s="11" t="s">
        <v>80</v>
      </c>
      <c r="AW326" s="11" t="s">
        <v>32</v>
      </c>
      <c r="AX326" s="11" t="s">
        <v>78</v>
      </c>
      <c r="AY326" s="228" t="s">
        <v>184</v>
      </c>
    </row>
    <row r="327" s="1" customFormat="1" ht="16.5" customHeight="1">
      <c r="B327" s="37"/>
      <c r="C327" s="205" t="s">
        <v>698</v>
      </c>
      <c r="D327" s="205" t="s">
        <v>186</v>
      </c>
      <c r="E327" s="206" t="s">
        <v>699</v>
      </c>
      <c r="F327" s="207" t="s">
        <v>700</v>
      </c>
      <c r="G327" s="208" t="s">
        <v>189</v>
      </c>
      <c r="H327" s="209">
        <v>2.2879999999999998</v>
      </c>
      <c r="I327" s="210"/>
      <c r="J327" s="211">
        <f>ROUND(I327*H327,2)</f>
        <v>0</v>
      </c>
      <c r="K327" s="207" t="s">
        <v>197</v>
      </c>
      <c r="L327" s="42"/>
      <c r="M327" s="212" t="s">
        <v>1</v>
      </c>
      <c r="N327" s="213" t="s">
        <v>41</v>
      </c>
      <c r="O327" s="78"/>
      <c r="P327" s="214">
        <f>O327*H327</f>
        <v>0</v>
      </c>
      <c r="Q327" s="214">
        <v>0</v>
      </c>
      <c r="R327" s="214">
        <f>Q327*H327</f>
        <v>0</v>
      </c>
      <c r="S327" s="214">
        <v>0.041000000000000002</v>
      </c>
      <c r="T327" s="215">
        <f>S327*H327</f>
        <v>0.093808000000000002</v>
      </c>
      <c r="AR327" s="16" t="s">
        <v>190</v>
      </c>
      <c r="AT327" s="16" t="s">
        <v>186</v>
      </c>
      <c r="AU327" s="16" t="s">
        <v>80</v>
      </c>
      <c r="AY327" s="16" t="s">
        <v>184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6" t="s">
        <v>78</v>
      </c>
      <c r="BK327" s="216">
        <f>ROUND(I327*H327,2)</f>
        <v>0</v>
      </c>
      <c r="BL327" s="16" t="s">
        <v>190</v>
      </c>
      <c r="BM327" s="16" t="s">
        <v>701</v>
      </c>
    </row>
    <row r="328" s="11" customFormat="1">
      <c r="B328" s="217"/>
      <c r="C328" s="218"/>
      <c r="D328" s="219" t="s">
        <v>192</v>
      </c>
      <c r="E328" s="220" t="s">
        <v>1</v>
      </c>
      <c r="F328" s="221" t="s">
        <v>702</v>
      </c>
      <c r="G328" s="218"/>
      <c r="H328" s="222">
        <v>2.2879999999999998</v>
      </c>
      <c r="I328" s="223"/>
      <c r="J328" s="218"/>
      <c r="K328" s="218"/>
      <c r="L328" s="224"/>
      <c r="M328" s="225"/>
      <c r="N328" s="226"/>
      <c r="O328" s="226"/>
      <c r="P328" s="226"/>
      <c r="Q328" s="226"/>
      <c r="R328" s="226"/>
      <c r="S328" s="226"/>
      <c r="T328" s="227"/>
      <c r="AT328" s="228" t="s">
        <v>192</v>
      </c>
      <c r="AU328" s="228" t="s">
        <v>80</v>
      </c>
      <c r="AV328" s="11" t="s">
        <v>80</v>
      </c>
      <c r="AW328" s="11" t="s">
        <v>32</v>
      </c>
      <c r="AX328" s="11" t="s">
        <v>78</v>
      </c>
      <c r="AY328" s="228" t="s">
        <v>184</v>
      </c>
    </row>
    <row r="329" s="1" customFormat="1" ht="16.5" customHeight="1">
      <c r="B329" s="37"/>
      <c r="C329" s="205" t="s">
        <v>703</v>
      </c>
      <c r="D329" s="205" t="s">
        <v>186</v>
      </c>
      <c r="E329" s="206" t="s">
        <v>704</v>
      </c>
      <c r="F329" s="207" t="s">
        <v>705</v>
      </c>
      <c r="G329" s="208" t="s">
        <v>189</v>
      </c>
      <c r="H329" s="209">
        <v>6.25</v>
      </c>
      <c r="I329" s="210"/>
      <c r="J329" s="211">
        <f>ROUND(I329*H329,2)</f>
        <v>0</v>
      </c>
      <c r="K329" s="207" t="s">
        <v>197</v>
      </c>
      <c r="L329" s="42"/>
      <c r="M329" s="212" t="s">
        <v>1</v>
      </c>
      <c r="N329" s="213" t="s">
        <v>41</v>
      </c>
      <c r="O329" s="78"/>
      <c r="P329" s="214">
        <f>O329*H329</f>
        <v>0</v>
      </c>
      <c r="Q329" s="214">
        <v>0</v>
      </c>
      <c r="R329" s="214">
        <f>Q329*H329</f>
        <v>0</v>
      </c>
      <c r="S329" s="214">
        <v>0.066000000000000003</v>
      </c>
      <c r="T329" s="215">
        <f>S329*H329</f>
        <v>0.41250000000000003</v>
      </c>
      <c r="AR329" s="16" t="s">
        <v>190</v>
      </c>
      <c r="AT329" s="16" t="s">
        <v>186</v>
      </c>
      <c r="AU329" s="16" t="s">
        <v>80</v>
      </c>
      <c r="AY329" s="16" t="s">
        <v>184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6" t="s">
        <v>78</v>
      </c>
      <c r="BK329" s="216">
        <f>ROUND(I329*H329,2)</f>
        <v>0</v>
      </c>
      <c r="BL329" s="16" t="s">
        <v>190</v>
      </c>
      <c r="BM329" s="16" t="s">
        <v>706</v>
      </c>
    </row>
    <row r="330" s="11" customFormat="1">
      <c r="B330" s="217"/>
      <c r="C330" s="218"/>
      <c r="D330" s="219" t="s">
        <v>192</v>
      </c>
      <c r="E330" s="220" t="s">
        <v>1</v>
      </c>
      <c r="F330" s="221" t="s">
        <v>707</v>
      </c>
      <c r="G330" s="218"/>
      <c r="H330" s="222">
        <v>6.25</v>
      </c>
      <c r="I330" s="223"/>
      <c r="J330" s="218"/>
      <c r="K330" s="218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192</v>
      </c>
      <c r="AU330" s="228" t="s">
        <v>80</v>
      </c>
      <c r="AV330" s="11" t="s">
        <v>80</v>
      </c>
      <c r="AW330" s="11" t="s">
        <v>32</v>
      </c>
      <c r="AX330" s="11" t="s">
        <v>78</v>
      </c>
      <c r="AY330" s="228" t="s">
        <v>184</v>
      </c>
    </row>
    <row r="331" s="1" customFormat="1" ht="16.5" customHeight="1">
      <c r="B331" s="37"/>
      <c r="C331" s="205" t="s">
        <v>708</v>
      </c>
      <c r="D331" s="205" t="s">
        <v>186</v>
      </c>
      <c r="E331" s="206" t="s">
        <v>709</v>
      </c>
      <c r="F331" s="207" t="s">
        <v>710</v>
      </c>
      <c r="G331" s="208" t="s">
        <v>189</v>
      </c>
      <c r="H331" s="209">
        <v>758.58500000000004</v>
      </c>
      <c r="I331" s="210"/>
      <c r="J331" s="211">
        <f>ROUND(I331*H331,2)</f>
        <v>0</v>
      </c>
      <c r="K331" s="207" t="s">
        <v>197</v>
      </c>
      <c r="L331" s="42"/>
      <c r="M331" s="212" t="s">
        <v>1</v>
      </c>
      <c r="N331" s="213" t="s">
        <v>41</v>
      </c>
      <c r="O331" s="78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AR331" s="16" t="s">
        <v>190</v>
      </c>
      <c r="AT331" s="16" t="s">
        <v>186</v>
      </c>
      <c r="AU331" s="16" t="s">
        <v>80</v>
      </c>
      <c r="AY331" s="16" t="s">
        <v>184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6" t="s">
        <v>78</v>
      </c>
      <c r="BK331" s="216">
        <f>ROUND(I331*H331,2)</f>
        <v>0</v>
      </c>
      <c r="BL331" s="16" t="s">
        <v>190</v>
      </c>
      <c r="BM331" s="16" t="s">
        <v>711</v>
      </c>
    </row>
    <row r="332" s="1" customFormat="1" ht="22.5" customHeight="1">
      <c r="B332" s="37"/>
      <c r="C332" s="205" t="s">
        <v>712</v>
      </c>
      <c r="D332" s="205" t="s">
        <v>186</v>
      </c>
      <c r="E332" s="206" t="s">
        <v>713</v>
      </c>
      <c r="F332" s="207" t="s">
        <v>714</v>
      </c>
      <c r="G332" s="208" t="s">
        <v>189</v>
      </c>
      <c r="H332" s="209">
        <v>5</v>
      </c>
      <c r="I332" s="210"/>
      <c r="J332" s="211">
        <f>ROUND(I332*H332,2)</f>
        <v>0</v>
      </c>
      <c r="K332" s="207" t="s">
        <v>1</v>
      </c>
      <c r="L332" s="42"/>
      <c r="M332" s="212" t="s">
        <v>1</v>
      </c>
      <c r="N332" s="213" t="s">
        <v>41</v>
      </c>
      <c r="O332" s="78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AR332" s="16" t="s">
        <v>190</v>
      </c>
      <c r="AT332" s="16" t="s">
        <v>186</v>
      </c>
      <c r="AU332" s="16" t="s">
        <v>80</v>
      </c>
      <c r="AY332" s="16" t="s">
        <v>184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6" t="s">
        <v>78</v>
      </c>
      <c r="BK332" s="216">
        <f>ROUND(I332*H332,2)</f>
        <v>0</v>
      </c>
      <c r="BL332" s="16" t="s">
        <v>190</v>
      </c>
      <c r="BM332" s="16" t="s">
        <v>715</v>
      </c>
    </row>
    <row r="333" s="1" customFormat="1" ht="22.5" customHeight="1">
      <c r="B333" s="37"/>
      <c r="C333" s="205" t="s">
        <v>716</v>
      </c>
      <c r="D333" s="205" t="s">
        <v>186</v>
      </c>
      <c r="E333" s="206" t="s">
        <v>717</v>
      </c>
      <c r="F333" s="207" t="s">
        <v>718</v>
      </c>
      <c r="G333" s="208" t="s">
        <v>549</v>
      </c>
      <c r="H333" s="209">
        <v>1</v>
      </c>
      <c r="I333" s="210"/>
      <c r="J333" s="211">
        <f>ROUND(I333*H333,2)</f>
        <v>0</v>
      </c>
      <c r="K333" s="207" t="s">
        <v>1</v>
      </c>
      <c r="L333" s="42"/>
      <c r="M333" s="212" t="s">
        <v>1</v>
      </c>
      <c r="N333" s="213" t="s">
        <v>41</v>
      </c>
      <c r="O333" s="78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AR333" s="16" t="s">
        <v>190</v>
      </c>
      <c r="AT333" s="16" t="s">
        <v>186</v>
      </c>
      <c r="AU333" s="16" t="s">
        <v>80</v>
      </c>
      <c r="AY333" s="16" t="s">
        <v>184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6" t="s">
        <v>78</v>
      </c>
      <c r="BK333" s="216">
        <f>ROUND(I333*H333,2)</f>
        <v>0</v>
      </c>
      <c r="BL333" s="16" t="s">
        <v>190</v>
      </c>
      <c r="BM333" s="16" t="s">
        <v>719</v>
      </c>
    </row>
    <row r="334" s="1" customFormat="1" ht="22.5" customHeight="1">
      <c r="B334" s="37"/>
      <c r="C334" s="205" t="s">
        <v>720</v>
      </c>
      <c r="D334" s="205" t="s">
        <v>186</v>
      </c>
      <c r="E334" s="206" t="s">
        <v>721</v>
      </c>
      <c r="F334" s="207" t="s">
        <v>722</v>
      </c>
      <c r="G334" s="208" t="s">
        <v>549</v>
      </c>
      <c r="H334" s="209">
        <v>1</v>
      </c>
      <c r="I334" s="210"/>
      <c r="J334" s="211">
        <f>ROUND(I334*H334,2)</f>
        <v>0</v>
      </c>
      <c r="K334" s="207" t="s">
        <v>1</v>
      </c>
      <c r="L334" s="42"/>
      <c r="M334" s="212" t="s">
        <v>1</v>
      </c>
      <c r="N334" s="213" t="s">
        <v>41</v>
      </c>
      <c r="O334" s="78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AR334" s="16" t="s">
        <v>190</v>
      </c>
      <c r="AT334" s="16" t="s">
        <v>186</v>
      </c>
      <c r="AU334" s="16" t="s">
        <v>80</v>
      </c>
      <c r="AY334" s="16" t="s">
        <v>184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6" t="s">
        <v>78</v>
      </c>
      <c r="BK334" s="216">
        <f>ROUND(I334*H334,2)</f>
        <v>0</v>
      </c>
      <c r="BL334" s="16" t="s">
        <v>190</v>
      </c>
      <c r="BM334" s="16" t="s">
        <v>723</v>
      </c>
    </row>
    <row r="335" s="1" customFormat="1" ht="16.5" customHeight="1">
      <c r="B335" s="37"/>
      <c r="C335" s="205" t="s">
        <v>724</v>
      </c>
      <c r="D335" s="205" t="s">
        <v>186</v>
      </c>
      <c r="E335" s="206" t="s">
        <v>725</v>
      </c>
      <c r="F335" s="207" t="s">
        <v>726</v>
      </c>
      <c r="G335" s="208" t="s">
        <v>549</v>
      </c>
      <c r="H335" s="209">
        <v>1</v>
      </c>
      <c r="I335" s="210"/>
      <c r="J335" s="211">
        <f>ROUND(I335*H335,2)</f>
        <v>0</v>
      </c>
      <c r="K335" s="207" t="s">
        <v>1</v>
      </c>
      <c r="L335" s="42"/>
      <c r="M335" s="212" t="s">
        <v>1</v>
      </c>
      <c r="N335" s="213" t="s">
        <v>41</v>
      </c>
      <c r="O335" s="78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AR335" s="16" t="s">
        <v>190</v>
      </c>
      <c r="AT335" s="16" t="s">
        <v>186</v>
      </c>
      <c r="AU335" s="16" t="s">
        <v>80</v>
      </c>
      <c r="AY335" s="16" t="s">
        <v>184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6" t="s">
        <v>78</v>
      </c>
      <c r="BK335" s="216">
        <f>ROUND(I335*H335,2)</f>
        <v>0</v>
      </c>
      <c r="BL335" s="16" t="s">
        <v>190</v>
      </c>
      <c r="BM335" s="16" t="s">
        <v>727</v>
      </c>
    </row>
    <row r="336" s="1" customFormat="1" ht="22.5" customHeight="1">
      <c r="B336" s="37"/>
      <c r="C336" s="205" t="s">
        <v>728</v>
      </c>
      <c r="D336" s="205" t="s">
        <v>186</v>
      </c>
      <c r="E336" s="206" t="s">
        <v>729</v>
      </c>
      <c r="F336" s="207" t="s">
        <v>730</v>
      </c>
      <c r="G336" s="208" t="s">
        <v>549</v>
      </c>
      <c r="H336" s="209">
        <v>1</v>
      </c>
      <c r="I336" s="210"/>
      <c r="J336" s="211">
        <f>ROUND(I336*H336,2)</f>
        <v>0</v>
      </c>
      <c r="K336" s="207" t="s">
        <v>1</v>
      </c>
      <c r="L336" s="42"/>
      <c r="M336" s="212" t="s">
        <v>1</v>
      </c>
      <c r="N336" s="213" t="s">
        <v>41</v>
      </c>
      <c r="O336" s="78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AR336" s="16" t="s">
        <v>190</v>
      </c>
      <c r="AT336" s="16" t="s">
        <v>186</v>
      </c>
      <c r="AU336" s="16" t="s">
        <v>80</v>
      </c>
      <c r="AY336" s="16" t="s">
        <v>184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6" t="s">
        <v>78</v>
      </c>
      <c r="BK336" s="216">
        <f>ROUND(I336*H336,2)</f>
        <v>0</v>
      </c>
      <c r="BL336" s="16" t="s">
        <v>190</v>
      </c>
      <c r="BM336" s="16" t="s">
        <v>731</v>
      </c>
    </row>
    <row r="337" s="1" customFormat="1" ht="22.5" customHeight="1">
      <c r="B337" s="37"/>
      <c r="C337" s="205" t="s">
        <v>732</v>
      </c>
      <c r="D337" s="205" t="s">
        <v>186</v>
      </c>
      <c r="E337" s="206" t="s">
        <v>733</v>
      </c>
      <c r="F337" s="207" t="s">
        <v>734</v>
      </c>
      <c r="G337" s="208" t="s">
        <v>549</v>
      </c>
      <c r="H337" s="209">
        <v>2</v>
      </c>
      <c r="I337" s="210"/>
      <c r="J337" s="211">
        <f>ROUND(I337*H337,2)</f>
        <v>0</v>
      </c>
      <c r="K337" s="207" t="s">
        <v>1</v>
      </c>
      <c r="L337" s="42"/>
      <c r="M337" s="212" t="s">
        <v>1</v>
      </c>
      <c r="N337" s="213" t="s">
        <v>41</v>
      </c>
      <c r="O337" s="78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AR337" s="16" t="s">
        <v>190</v>
      </c>
      <c r="AT337" s="16" t="s">
        <v>186</v>
      </c>
      <c r="AU337" s="16" t="s">
        <v>80</v>
      </c>
      <c r="AY337" s="16" t="s">
        <v>184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6" t="s">
        <v>78</v>
      </c>
      <c r="BK337" s="216">
        <f>ROUND(I337*H337,2)</f>
        <v>0</v>
      </c>
      <c r="BL337" s="16" t="s">
        <v>190</v>
      </c>
      <c r="BM337" s="16" t="s">
        <v>735</v>
      </c>
    </row>
    <row r="338" s="1" customFormat="1" ht="16.5" customHeight="1">
      <c r="B338" s="37"/>
      <c r="C338" s="205" t="s">
        <v>736</v>
      </c>
      <c r="D338" s="205" t="s">
        <v>186</v>
      </c>
      <c r="E338" s="206" t="s">
        <v>737</v>
      </c>
      <c r="F338" s="207" t="s">
        <v>738</v>
      </c>
      <c r="G338" s="208" t="s">
        <v>549</v>
      </c>
      <c r="H338" s="209">
        <v>2</v>
      </c>
      <c r="I338" s="210"/>
      <c r="J338" s="211">
        <f>ROUND(I338*H338,2)</f>
        <v>0</v>
      </c>
      <c r="K338" s="207" t="s">
        <v>1</v>
      </c>
      <c r="L338" s="42"/>
      <c r="M338" s="212" t="s">
        <v>1</v>
      </c>
      <c r="N338" s="213" t="s">
        <v>41</v>
      </c>
      <c r="O338" s="78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AR338" s="16" t="s">
        <v>190</v>
      </c>
      <c r="AT338" s="16" t="s">
        <v>186</v>
      </c>
      <c r="AU338" s="16" t="s">
        <v>80</v>
      </c>
      <c r="AY338" s="16" t="s">
        <v>184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6" t="s">
        <v>78</v>
      </c>
      <c r="BK338" s="216">
        <f>ROUND(I338*H338,2)</f>
        <v>0</v>
      </c>
      <c r="BL338" s="16" t="s">
        <v>190</v>
      </c>
      <c r="BM338" s="16" t="s">
        <v>739</v>
      </c>
    </row>
    <row r="339" s="1" customFormat="1" ht="16.5" customHeight="1">
      <c r="B339" s="37"/>
      <c r="C339" s="205" t="s">
        <v>740</v>
      </c>
      <c r="D339" s="205" t="s">
        <v>186</v>
      </c>
      <c r="E339" s="206" t="s">
        <v>741</v>
      </c>
      <c r="F339" s="207" t="s">
        <v>742</v>
      </c>
      <c r="G339" s="208" t="s">
        <v>549</v>
      </c>
      <c r="H339" s="209">
        <v>6</v>
      </c>
      <c r="I339" s="210"/>
      <c r="J339" s="211">
        <f>ROUND(I339*H339,2)</f>
        <v>0</v>
      </c>
      <c r="K339" s="207" t="s">
        <v>1</v>
      </c>
      <c r="L339" s="42"/>
      <c r="M339" s="212" t="s">
        <v>1</v>
      </c>
      <c r="N339" s="213" t="s">
        <v>41</v>
      </c>
      <c r="O339" s="78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AR339" s="16" t="s">
        <v>190</v>
      </c>
      <c r="AT339" s="16" t="s">
        <v>186</v>
      </c>
      <c r="AU339" s="16" t="s">
        <v>80</v>
      </c>
      <c r="AY339" s="16" t="s">
        <v>184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6" t="s">
        <v>78</v>
      </c>
      <c r="BK339" s="216">
        <f>ROUND(I339*H339,2)</f>
        <v>0</v>
      </c>
      <c r="BL339" s="16" t="s">
        <v>190</v>
      </c>
      <c r="BM339" s="16" t="s">
        <v>743</v>
      </c>
    </row>
    <row r="340" s="1" customFormat="1" ht="22.5" customHeight="1">
      <c r="B340" s="37"/>
      <c r="C340" s="205" t="s">
        <v>744</v>
      </c>
      <c r="D340" s="205" t="s">
        <v>186</v>
      </c>
      <c r="E340" s="206" t="s">
        <v>745</v>
      </c>
      <c r="F340" s="207" t="s">
        <v>746</v>
      </c>
      <c r="G340" s="208" t="s">
        <v>549</v>
      </c>
      <c r="H340" s="209">
        <v>1</v>
      </c>
      <c r="I340" s="210"/>
      <c r="J340" s="211">
        <f>ROUND(I340*H340,2)</f>
        <v>0</v>
      </c>
      <c r="K340" s="207" t="s">
        <v>1</v>
      </c>
      <c r="L340" s="42"/>
      <c r="M340" s="212" t="s">
        <v>1</v>
      </c>
      <c r="N340" s="213" t="s">
        <v>41</v>
      </c>
      <c r="O340" s="78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AR340" s="16" t="s">
        <v>190</v>
      </c>
      <c r="AT340" s="16" t="s">
        <v>186</v>
      </c>
      <c r="AU340" s="16" t="s">
        <v>80</v>
      </c>
      <c r="AY340" s="16" t="s">
        <v>184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6" t="s">
        <v>78</v>
      </c>
      <c r="BK340" s="216">
        <f>ROUND(I340*H340,2)</f>
        <v>0</v>
      </c>
      <c r="BL340" s="16" t="s">
        <v>190</v>
      </c>
      <c r="BM340" s="16" t="s">
        <v>747</v>
      </c>
    </row>
    <row r="341" s="1" customFormat="1" ht="16.5" customHeight="1">
      <c r="B341" s="37"/>
      <c r="C341" s="205" t="s">
        <v>748</v>
      </c>
      <c r="D341" s="205" t="s">
        <v>186</v>
      </c>
      <c r="E341" s="206" t="s">
        <v>749</v>
      </c>
      <c r="F341" s="207" t="s">
        <v>750</v>
      </c>
      <c r="G341" s="208" t="s">
        <v>639</v>
      </c>
      <c r="H341" s="209">
        <v>1</v>
      </c>
      <c r="I341" s="210"/>
      <c r="J341" s="211">
        <f>ROUND(I341*H341,2)</f>
        <v>0</v>
      </c>
      <c r="K341" s="207" t="s">
        <v>1</v>
      </c>
      <c r="L341" s="42"/>
      <c r="M341" s="212" t="s">
        <v>1</v>
      </c>
      <c r="N341" s="213" t="s">
        <v>41</v>
      </c>
      <c r="O341" s="78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AR341" s="16" t="s">
        <v>190</v>
      </c>
      <c r="AT341" s="16" t="s">
        <v>186</v>
      </c>
      <c r="AU341" s="16" t="s">
        <v>80</v>
      </c>
      <c r="AY341" s="16" t="s">
        <v>184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6" t="s">
        <v>78</v>
      </c>
      <c r="BK341" s="216">
        <f>ROUND(I341*H341,2)</f>
        <v>0</v>
      </c>
      <c r="BL341" s="16" t="s">
        <v>190</v>
      </c>
      <c r="BM341" s="16" t="s">
        <v>751</v>
      </c>
    </row>
    <row r="342" s="1" customFormat="1" ht="16.5" customHeight="1">
      <c r="B342" s="37"/>
      <c r="C342" s="205" t="s">
        <v>752</v>
      </c>
      <c r="D342" s="205" t="s">
        <v>186</v>
      </c>
      <c r="E342" s="206" t="s">
        <v>753</v>
      </c>
      <c r="F342" s="207" t="s">
        <v>754</v>
      </c>
      <c r="G342" s="208" t="s">
        <v>549</v>
      </c>
      <c r="H342" s="209">
        <v>1</v>
      </c>
      <c r="I342" s="210"/>
      <c r="J342" s="211">
        <f>ROUND(I342*H342,2)</f>
        <v>0</v>
      </c>
      <c r="K342" s="207" t="s">
        <v>1</v>
      </c>
      <c r="L342" s="42"/>
      <c r="M342" s="212" t="s">
        <v>1</v>
      </c>
      <c r="N342" s="213" t="s">
        <v>41</v>
      </c>
      <c r="O342" s="78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AR342" s="16" t="s">
        <v>190</v>
      </c>
      <c r="AT342" s="16" t="s">
        <v>186</v>
      </c>
      <c r="AU342" s="16" t="s">
        <v>80</v>
      </c>
      <c r="AY342" s="16" t="s">
        <v>184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6" t="s">
        <v>78</v>
      </c>
      <c r="BK342" s="216">
        <f>ROUND(I342*H342,2)</f>
        <v>0</v>
      </c>
      <c r="BL342" s="16" t="s">
        <v>190</v>
      </c>
      <c r="BM342" s="16" t="s">
        <v>755</v>
      </c>
    </row>
    <row r="343" s="1" customFormat="1" ht="16.5" customHeight="1">
      <c r="B343" s="37"/>
      <c r="C343" s="205" t="s">
        <v>756</v>
      </c>
      <c r="D343" s="205" t="s">
        <v>186</v>
      </c>
      <c r="E343" s="206" t="s">
        <v>757</v>
      </c>
      <c r="F343" s="207" t="s">
        <v>758</v>
      </c>
      <c r="G343" s="208" t="s">
        <v>549</v>
      </c>
      <c r="H343" s="209">
        <v>1</v>
      </c>
      <c r="I343" s="210"/>
      <c r="J343" s="211">
        <f>ROUND(I343*H343,2)</f>
        <v>0</v>
      </c>
      <c r="K343" s="207" t="s">
        <v>1</v>
      </c>
      <c r="L343" s="42"/>
      <c r="M343" s="212" t="s">
        <v>1</v>
      </c>
      <c r="N343" s="213" t="s">
        <v>41</v>
      </c>
      <c r="O343" s="78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AR343" s="16" t="s">
        <v>190</v>
      </c>
      <c r="AT343" s="16" t="s">
        <v>186</v>
      </c>
      <c r="AU343" s="16" t="s">
        <v>80</v>
      </c>
      <c r="AY343" s="16" t="s">
        <v>184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6" t="s">
        <v>78</v>
      </c>
      <c r="BK343" s="216">
        <f>ROUND(I343*H343,2)</f>
        <v>0</v>
      </c>
      <c r="BL343" s="16" t="s">
        <v>190</v>
      </c>
      <c r="BM343" s="16" t="s">
        <v>759</v>
      </c>
    </row>
    <row r="344" s="1" customFormat="1" ht="16.5" customHeight="1">
      <c r="B344" s="37"/>
      <c r="C344" s="205" t="s">
        <v>760</v>
      </c>
      <c r="D344" s="205" t="s">
        <v>186</v>
      </c>
      <c r="E344" s="206" t="s">
        <v>761</v>
      </c>
      <c r="F344" s="207" t="s">
        <v>762</v>
      </c>
      <c r="G344" s="208" t="s">
        <v>549</v>
      </c>
      <c r="H344" s="209">
        <v>1</v>
      </c>
      <c r="I344" s="210"/>
      <c r="J344" s="211">
        <f>ROUND(I344*H344,2)</f>
        <v>0</v>
      </c>
      <c r="K344" s="207" t="s">
        <v>1</v>
      </c>
      <c r="L344" s="42"/>
      <c r="M344" s="212" t="s">
        <v>1</v>
      </c>
      <c r="N344" s="213" t="s">
        <v>41</v>
      </c>
      <c r="O344" s="78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AR344" s="16" t="s">
        <v>190</v>
      </c>
      <c r="AT344" s="16" t="s">
        <v>186</v>
      </c>
      <c r="AU344" s="16" t="s">
        <v>80</v>
      </c>
      <c r="AY344" s="16" t="s">
        <v>184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6" t="s">
        <v>78</v>
      </c>
      <c r="BK344" s="216">
        <f>ROUND(I344*H344,2)</f>
        <v>0</v>
      </c>
      <c r="BL344" s="16" t="s">
        <v>190</v>
      </c>
      <c r="BM344" s="16" t="s">
        <v>763</v>
      </c>
    </row>
    <row r="345" s="1" customFormat="1" ht="16.5" customHeight="1">
      <c r="B345" s="37"/>
      <c r="C345" s="205" t="s">
        <v>764</v>
      </c>
      <c r="D345" s="205" t="s">
        <v>186</v>
      </c>
      <c r="E345" s="206" t="s">
        <v>765</v>
      </c>
      <c r="F345" s="207" t="s">
        <v>766</v>
      </c>
      <c r="G345" s="208" t="s">
        <v>549</v>
      </c>
      <c r="H345" s="209">
        <v>1</v>
      </c>
      <c r="I345" s="210"/>
      <c r="J345" s="211">
        <f>ROUND(I345*H345,2)</f>
        <v>0</v>
      </c>
      <c r="K345" s="207" t="s">
        <v>1</v>
      </c>
      <c r="L345" s="42"/>
      <c r="M345" s="212" t="s">
        <v>1</v>
      </c>
      <c r="N345" s="213" t="s">
        <v>41</v>
      </c>
      <c r="O345" s="78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AR345" s="16" t="s">
        <v>190</v>
      </c>
      <c r="AT345" s="16" t="s">
        <v>186</v>
      </c>
      <c r="AU345" s="16" t="s">
        <v>80</v>
      </c>
      <c r="AY345" s="16" t="s">
        <v>184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6" t="s">
        <v>78</v>
      </c>
      <c r="BK345" s="216">
        <f>ROUND(I345*H345,2)</f>
        <v>0</v>
      </c>
      <c r="BL345" s="16" t="s">
        <v>190</v>
      </c>
      <c r="BM345" s="16" t="s">
        <v>767</v>
      </c>
    </row>
    <row r="346" s="1" customFormat="1" ht="16.5" customHeight="1">
      <c r="B346" s="37"/>
      <c r="C346" s="205" t="s">
        <v>768</v>
      </c>
      <c r="D346" s="205" t="s">
        <v>186</v>
      </c>
      <c r="E346" s="206" t="s">
        <v>769</v>
      </c>
      <c r="F346" s="207" t="s">
        <v>770</v>
      </c>
      <c r="G346" s="208" t="s">
        <v>549</v>
      </c>
      <c r="H346" s="209">
        <v>1</v>
      </c>
      <c r="I346" s="210"/>
      <c r="J346" s="211">
        <f>ROUND(I346*H346,2)</f>
        <v>0</v>
      </c>
      <c r="K346" s="207" t="s">
        <v>1</v>
      </c>
      <c r="L346" s="42"/>
      <c r="M346" s="212" t="s">
        <v>1</v>
      </c>
      <c r="N346" s="213" t="s">
        <v>41</v>
      </c>
      <c r="O346" s="78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AR346" s="16" t="s">
        <v>190</v>
      </c>
      <c r="AT346" s="16" t="s">
        <v>186</v>
      </c>
      <c r="AU346" s="16" t="s">
        <v>80</v>
      </c>
      <c r="AY346" s="16" t="s">
        <v>184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6" t="s">
        <v>78</v>
      </c>
      <c r="BK346" s="216">
        <f>ROUND(I346*H346,2)</f>
        <v>0</v>
      </c>
      <c r="BL346" s="16" t="s">
        <v>190</v>
      </c>
      <c r="BM346" s="16" t="s">
        <v>771</v>
      </c>
    </row>
    <row r="347" s="1" customFormat="1" ht="16.5" customHeight="1">
      <c r="B347" s="37"/>
      <c r="C347" s="205" t="s">
        <v>772</v>
      </c>
      <c r="D347" s="205" t="s">
        <v>186</v>
      </c>
      <c r="E347" s="206" t="s">
        <v>773</v>
      </c>
      <c r="F347" s="207" t="s">
        <v>774</v>
      </c>
      <c r="G347" s="208" t="s">
        <v>639</v>
      </c>
      <c r="H347" s="209">
        <v>1</v>
      </c>
      <c r="I347" s="210"/>
      <c r="J347" s="211">
        <f>ROUND(I347*H347,2)</f>
        <v>0</v>
      </c>
      <c r="K347" s="207" t="s">
        <v>1</v>
      </c>
      <c r="L347" s="42"/>
      <c r="M347" s="212" t="s">
        <v>1</v>
      </c>
      <c r="N347" s="213" t="s">
        <v>41</v>
      </c>
      <c r="O347" s="78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AR347" s="16" t="s">
        <v>190</v>
      </c>
      <c r="AT347" s="16" t="s">
        <v>186</v>
      </c>
      <c r="AU347" s="16" t="s">
        <v>80</v>
      </c>
      <c r="AY347" s="16" t="s">
        <v>184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6" t="s">
        <v>78</v>
      </c>
      <c r="BK347" s="216">
        <f>ROUND(I347*H347,2)</f>
        <v>0</v>
      </c>
      <c r="BL347" s="16" t="s">
        <v>190</v>
      </c>
      <c r="BM347" s="16" t="s">
        <v>775</v>
      </c>
    </row>
    <row r="348" s="1" customFormat="1" ht="16.5" customHeight="1">
      <c r="B348" s="37"/>
      <c r="C348" s="205" t="s">
        <v>776</v>
      </c>
      <c r="D348" s="205" t="s">
        <v>186</v>
      </c>
      <c r="E348" s="206" t="s">
        <v>777</v>
      </c>
      <c r="F348" s="207" t="s">
        <v>778</v>
      </c>
      <c r="G348" s="208" t="s">
        <v>549</v>
      </c>
      <c r="H348" s="209">
        <v>1</v>
      </c>
      <c r="I348" s="210"/>
      <c r="J348" s="211">
        <f>ROUND(I348*H348,2)</f>
        <v>0</v>
      </c>
      <c r="K348" s="207" t="s">
        <v>1</v>
      </c>
      <c r="L348" s="42"/>
      <c r="M348" s="212" t="s">
        <v>1</v>
      </c>
      <c r="N348" s="213" t="s">
        <v>41</v>
      </c>
      <c r="O348" s="78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AR348" s="16" t="s">
        <v>190</v>
      </c>
      <c r="AT348" s="16" t="s">
        <v>186</v>
      </c>
      <c r="AU348" s="16" t="s">
        <v>80</v>
      </c>
      <c r="AY348" s="16" t="s">
        <v>184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6" t="s">
        <v>78</v>
      </c>
      <c r="BK348" s="216">
        <f>ROUND(I348*H348,2)</f>
        <v>0</v>
      </c>
      <c r="BL348" s="16" t="s">
        <v>190</v>
      </c>
      <c r="BM348" s="16" t="s">
        <v>779</v>
      </c>
    </row>
    <row r="349" s="1" customFormat="1" ht="16.5" customHeight="1">
      <c r="B349" s="37"/>
      <c r="C349" s="205" t="s">
        <v>780</v>
      </c>
      <c r="D349" s="205" t="s">
        <v>186</v>
      </c>
      <c r="E349" s="206" t="s">
        <v>781</v>
      </c>
      <c r="F349" s="207" t="s">
        <v>782</v>
      </c>
      <c r="G349" s="208" t="s">
        <v>549</v>
      </c>
      <c r="H349" s="209">
        <v>1</v>
      </c>
      <c r="I349" s="210"/>
      <c r="J349" s="211">
        <f>ROUND(I349*H349,2)</f>
        <v>0</v>
      </c>
      <c r="K349" s="207" t="s">
        <v>1</v>
      </c>
      <c r="L349" s="42"/>
      <c r="M349" s="212" t="s">
        <v>1</v>
      </c>
      <c r="N349" s="213" t="s">
        <v>41</v>
      </c>
      <c r="O349" s="78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AR349" s="16" t="s">
        <v>190</v>
      </c>
      <c r="AT349" s="16" t="s">
        <v>186</v>
      </c>
      <c r="AU349" s="16" t="s">
        <v>80</v>
      </c>
      <c r="AY349" s="16" t="s">
        <v>184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6" t="s">
        <v>78</v>
      </c>
      <c r="BK349" s="216">
        <f>ROUND(I349*H349,2)</f>
        <v>0</v>
      </c>
      <c r="BL349" s="16" t="s">
        <v>190</v>
      </c>
      <c r="BM349" s="16" t="s">
        <v>783</v>
      </c>
    </row>
    <row r="350" s="1" customFormat="1" ht="22.5" customHeight="1">
      <c r="B350" s="37"/>
      <c r="C350" s="205" t="s">
        <v>784</v>
      </c>
      <c r="D350" s="205" t="s">
        <v>186</v>
      </c>
      <c r="E350" s="206" t="s">
        <v>785</v>
      </c>
      <c r="F350" s="207" t="s">
        <v>786</v>
      </c>
      <c r="G350" s="208" t="s">
        <v>549</v>
      </c>
      <c r="H350" s="209">
        <v>1</v>
      </c>
      <c r="I350" s="210"/>
      <c r="J350" s="211">
        <f>ROUND(I350*H350,2)</f>
        <v>0</v>
      </c>
      <c r="K350" s="207" t="s">
        <v>1</v>
      </c>
      <c r="L350" s="42"/>
      <c r="M350" s="212" t="s">
        <v>1</v>
      </c>
      <c r="N350" s="213" t="s">
        <v>41</v>
      </c>
      <c r="O350" s="78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AR350" s="16" t="s">
        <v>190</v>
      </c>
      <c r="AT350" s="16" t="s">
        <v>186</v>
      </c>
      <c r="AU350" s="16" t="s">
        <v>80</v>
      </c>
      <c r="AY350" s="16" t="s">
        <v>184</v>
      </c>
      <c r="BE350" s="216">
        <f>IF(N350="základní",J350,0)</f>
        <v>0</v>
      </c>
      <c r="BF350" s="216">
        <f>IF(N350="snížená",J350,0)</f>
        <v>0</v>
      </c>
      <c r="BG350" s="216">
        <f>IF(N350="zákl. přenesená",J350,0)</f>
        <v>0</v>
      </c>
      <c r="BH350" s="216">
        <f>IF(N350="sníž. přenesená",J350,0)</f>
        <v>0</v>
      </c>
      <c r="BI350" s="216">
        <f>IF(N350="nulová",J350,0)</f>
        <v>0</v>
      </c>
      <c r="BJ350" s="16" t="s">
        <v>78</v>
      </c>
      <c r="BK350" s="216">
        <f>ROUND(I350*H350,2)</f>
        <v>0</v>
      </c>
      <c r="BL350" s="16" t="s">
        <v>190</v>
      </c>
      <c r="BM350" s="16" t="s">
        <v>787</v>
      </c>
    </row>
    <row r="351" s="1" customFormat="1" ht="16.5" customHeight="1">
      <c r="B351" s="37"/>
      <c r="C351" s="205" t="s">
        <v>788</v>
      </c>
      <c r="D351" s="205" t="s">
        <v>186</v>
      </c>
      <c r="E351" s="206" t="s">
        <v>789</v>
      </c>
      <c r="F351" s="207" t="s">
        <v>790</v>
      </c>
      <c r="G351" s="208" t="s">
        <v>639</v>
      </c>
      <c r="H351" s="209">
        <v>1</v>
      </c>
      <c r="I351" s="210"/>
      <c r="J351" s="211">
        <f>ROUND(I351*H351,2)</f>
        <v>0</v>
      </c>
      <c r="K351" s="207" t="s">
        <v>1</v>
      </c>
      <c r="L351" s="42"/>
      <c r="M351" s="212" t="s">
        <v>1</v>
      </c>
      <c r="N351" s="213" t="s">
        <v>41</v>
      </c>
      <c r="O351" s="78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AR351" s="16" t="s">
        <v>190</v>
      </c>
      <c r="AT351" s="16" t="s">
        <v>186</v>
      </c>
      <c r="AU351" s="16" t="s">
        <v>80</v>
      </c>
      <c r="AY351" s="16" t="s">
        <v>184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6" t="s">
        <v>78</v>
      </c>
      <c r="BK351" s="216">
        <f>ROUND(I351*H351,2)</f>
        <v>0</v>
      </c>
      <c r="BL351" s="16" t="s">
        <v>190</v>
      </c>
      <c r="BM351" s="16" t="s">
        <v>791</v>
      </c>
    </row>
    <row r="352" s="1" customFormat="1" ht="16.5" customHeight="1">
      <c r="B352" s="37"/>
      <c r="C352" s="205" t="s">
        <v>792</v>
      </c>
      <c r="D352" s="205" t="s">
        <v>186</v>
      </c>
      <c r="E352" s="206" t="s">
        <v>793</v>
      </c>
      <c r="F352" s="207" t="s">
        <v>794</v>
      </c>
      <c r="G352" s="208" t="s">
        <v>795</v>
      </c>
      <c r="H352" s="209">
        <v>1</v>
      </c>
      <c r="I352" s="210"/>
      <c r="J352" s="211">
        <f>ROUND(I352*H352,2)</f>
        <v>0</v>
      </c>
      <c r="K352" s="207" t="s">
        <v>1</v>
      </c>
      <c r="L352" s="42"/>
      <c r="M352" s="212" t="s">
        <v>1</v>
      </c>
      <c r="N352" s="213" t="s">
        <v>41</v>
      </c>
      <c r="O352" s="78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AR352" s="16" t="s">
        <v>190</v>
      </c>
      <c r="AT352" s="16" t="s">
        <v>186</v>
      </c>
      <c r="AU352" s="16" t="s">
        <v>80</v>
      </c>
      <c r="AY352" s="16" t="s">
        <v>184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6" t="s">
        <v>78</v>
      </c>
      <c r="BK352" s="216">
        <f>ROUND(I352*H352,2)</f>
        <v>0</v>
      </c>
      <c r="BL352" s="16" t="s">
        <v>190</v>
      </c>
      <c r="BM352" s="16" t="s">
        <v>796</v>
      </c>
    </row>
    <row r="353" s="1" customFormat="1" ht="16.5" customHeight="1">
      <c r="B353" s="37"/>
      <c r="C353" s="205" t="s">
        <v>797</v>
      </c>
      <c r="D353" s="205" t="s">
        <v>186</v>
      </c>
      <c r="E353" s="206" t="s">
        <v>798</v>
      </c>
      <c r="F353" s="207" t="s">
        <v>799</v>
      </c>
      <c r="G353" s="208" t="s">
        <v>639</v>
      </c>
      <c r="H353" s="209">
        <v>1</v>
      </c>
      <c r="I353" s="210"/>
      <c r="J353" s="211">
        <f>ROUND(I353*H353,2)</f>
        <v>0</v>
      </c>
      <c r="K353" s="207" t="s">
        <v>1</v>
      </c>
      <c r="L353" s="42"/>
      <c r="M353" s="212" t="s">
        <v>1</v>
      </c>
      <c r="N353" s="213" t="s">
        <v>41</v>
      </c>
      <c r="O353" s="78"/>
      <c r="P353" s="214">
        <f>O353*H353</f>
        <v>0</v>
      </c>
      <c r="Q353" s="214">
        <v>0</v>
      </c>
      <c r="R353" s="214">
        <f>Q353*H353</f>
        <v>0</v>
      </c>
      <c r="S353" s="214">
        <v>0</v>
      </c>
      <c r="T353" s="215">
        <f>S353*H353</f>
        <v>0</v>
      </c>
      <c r="AR353" s="16" t="s">
        <v>190</v>
      </c>
      <c r="AT353" s="16" t="s">
        <v>186</v>
      </c>
      <c r="AU353" s="16" t="s">
        <v>80</v>
      </c>
      <c r="AY353" s="16" t="s">
        <v>184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6" t="s">
        <v>78</v>
      </c>
      <c r="BK353" s="216">
        <f>ROUND(I353*H353,2)</f>
        <v>0</v>
      </c>
      <c r="BL353" s="16" t="s">
        <v>190</v>
      </c>
      <c r="BM353" s="16" t="s">
        <v>800</v>
      </c>
    </row>
    <row r="354" s="1" customFormat="1" ht="16.5" customHeight="1">
      <c r="B354" s="37"/>
      <c r="C354" s="205" t="s">
        <v>801</v>
      </c>
      <c r="D354" s="205" t="s">
        <v>186</v>
      </c>
      <c r="E354" s="206" t="s">
        <v>802</v>
      </c>
      <c r="F354" s="207" t="s">
        <v>803</v>
      </c>
      <c r="G354" s="208" t="s">
        <v>639</v>
      </c>
      <c r="H354" s="209">
        <v>1</v>
      </c>
      <c r="I354" s="210"/>
      <c r="J354" s="211">
        <f>ROUND(I354*H354,2)</f>
        <v>0</v>
      </c>
      <c r="K354" s="207" t="s">
        <v>1</v>
      </c>
      <c r="L354" s="42"/>
      <c r="M354" s="212" t="s">
        <v>1</v>
      </c>
      <c r="N354" s="213" t="s">
        <v>41</v>
      </c>
      <c r="O354" s="78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AR354" s="16" t="s">
        <v>190</v>
      </c>
      <c r="AT354" s="16" t="s">
        <v>186</v>
      </c>
      <c r="AU354" s="16" t="s">
        <v>80</v>
      </c>
      <c r="AY354" s="16" t="s">
        <v>184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6" t="s">
        <v>78</v>
      </c>
      <c r="BK354" s="216">
        <f>ROUND(I354*H354,2)</f>
        <v>0</v>
      </c>
      <c r="BL354" s="16" t="s">
        <v>190</v>
      </c>
      <c r="BM354" s="16" t="s">
        <v>804</v>
      </c>
    </row>
    <row r="355" s="1" customFormat="1" ht="16.5" customHeight="1">
      <c r="B355" s="37"/>
      <c r="C355" s="205" t="s">
        <v>805</v>
      </c>
      <c r="D355" s="205" t="s">
        <v>186</v>
      </c>
      <c r="E355" s="206" t="s">
        <v>806</v>
      </c>
      <c r="F355" s="207" t="s">
        <v>807</v>
      </c>
      <c r="G355" s="208" t="s">
        <v>549</v>
      </c>
      <c r="H355" s="209">
        <v>5</v>
      </c>
      <c r="I355" s="210"/>
      <c r="J355" s="211">
        <f>ROUND(I355*H355,2)</f>
        <v>0</v>
      </c>
      <c r="K355" s="207" t="s">
        <v>1</v>
      </c>
      <c r="L355" s="42"/>
      <c r="M355" s="212" t="s">
        <v>1</v>
      </c>
      <c r="N355" s="213" t="s">
        <v>41</v>
      </c>
      <c r="O355" s="78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AR355" s="16" t="s">
        <v>190</v>
      </c>
      <c r="AT355" s="16" t="s">
        <v>186</v>
      </c>
      <c r="AU355" s="16" t="s">
        <v>80</v>
      </c>
      <c r="AY355" s="16" t="s">
        <v>184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6" t="s">
        <v>78</v>
      </c>
      <c r="BK355" s="216">
        <f>ROUND(I355*H355,2)</f>
        <v>0</v>
      </c>
      <c r="BL355" s="16" t="s">
        <v>190</v>
      </c>
      <c r="BM355" s="16" t="s">
        <v>808</v>
      </c>
    </row>
    <row r="356" s="1" customFormat="1" ht="16.5" customHeight="1">
      <c r="B356" s="37"/>
      <c r="C356" s="205" t="s">
        <v>809</v>
      </c>
      <c r="D356" s="205" t="s">
        <v>186</v>
      </c>
      <c r="E356" s="206" t="s">
        <v>810</v>
      </c>
      <c r="F356" s="207" t="s">
        <v>811</v>
      </c>
      <c r="G356" s="208" t="s">
        <v>549</v>
      </c>
      <c r="H356" s="209">
        <v>1</v>
      </c>
      <c r="I356" s="210"/>
      <c r="J356" s="211">
        <f>ROUND(I356*H356,2)</f>
        <v>0</v>
      </c>
      <c r="K356" s="207" t="s">
        <v>1</v>
      </c>
      <c r="L356" s="42"/>
      <c r="M356" s="212" t="s">
        <v>1</v>
      </c>
      <c r="N356" s="213" t="s">
        <v>41</v>
      </c>
      <c r="O356" s="78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AR356" s="16" t="s">
        <v>190</v>
      </c>
      <c r="AT356" s="16" t="s">
        <v>186</v>
      </c>
      <c r="AU356" s="16" t="s">
        <v>80</v>
      </c>
      <c r="AY356" s="16" t="s">
        <v>184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6" t="s">
        <v>78</v>
      </c>
      <c r="BK356" s="216">
        <f>ROUND(I356*H356,2)</f>
        <v>0</v>
      </c>
      <c r="BL356" s="16" t="s">
        <v>190</v>
      </c>
      <c r="BM356" s="16" t="s">
        <v>812</v>
      </c>
    </row>
    <row r="357" s="10" customFormat="1" ht="22.8" customHeight="1">
      <c r="B357" s="189"/>
      <c r="C357" s="190"/>
      <c r="D357" s="191" t="s">
        <v>69</v>
      </c>
      <c r="E357" s="203" t="s">
        <v>813</v>
      </c>
      <c r="F357" s="203" t="s">
        <v>814</v>
      </c>
      <c r="G357" s="190"/>
      <c r="H357" s="190"/>
      <c r="I357" s="193"/>
      <c r="J357" s="204">
        <f>BK357</f>
        <v>0</v>
      </c>
      <c r="K357" s="190"/>
      <c r="L357" s="195"/>
      <c r="M357" s="196"/>
      <c r="N357" s="197"/>
      <c r="O357" s="197"/>
      <c r="P357" s="198">
        <f>SUM(P358:P371)</f>
        <v>0</v>
      </c>
      <c r="Q357" s="197"/>
      <c r="R357" s="198">
        <f>SUM(R358:R371)</f>
        <v>0</v>
      </c>
      <c r="S357" s="197"/>
      <c r="T357" s="199">
        <f>SUM(T358:T371)</f>
        <v>1.5</v>
      </c>
      <c r="AR357" s="200" t="s">
        <v>78</v>
      </c>
      <c r="AT357" s="201" t="s">
        <v>69</v>
      </c>
      <c r="AU357" s="201" t="s">
        <v>78</v>
      </c>
      <c r="AY357" s="200" t="s">
        <v>184</v>
      </c>
      <c r="BK357" s="202">
        <f>SUM(BK358:BK371)</f>
        <v>0</v>
      </c>
    </row>
    <row r="358" s="1" customFormat="1" ht="16.5" customHeight="1">
      <c r="B358" s="37"/>
      <c r="C358" s="205" t="s">
        <v>815</v>
      </c>
      <c r="D358" s="205" t="s">
        <v>186</v>
      </c>
      <c r="E358" s="206" t="s">
        <v>816</v>
      </c>
      <c r="F358" s="207" t="s">
        <v>817</v>
      </c>
      <c r="G358" s="208" t="s">
        <v>241</v>
      </c>
      <c r="H358" s="209">
        <v>41.712000000000003</v>
      </c>
      <c r="I358" s="210"/>
      <c r="J358" s="211">
        <f>ROUND(I358*H358,2)</f>
        <v>0</v>
      </c>
      <c r="K358" s="207" t="s">
        <v>197</v>
      </c>
      <c r="L358" s="42"/>
      <c r="M358" s="212" t="s">
        <v>1</v>
      </c>
      <c r="N358" s="213" t="s">
        <v>41</v>
      </c>
      <c r="O358" s="78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AR358" s="16" t="s">
        <v>190</v>
      </c>
      <c r="AT358" s="16" t="s">
        <v>186</v>
      </c>
      <c r="AU358" s="16" t="s">
        <v>80</v>
      </c>
      <c r="AY358" s="16" t="s">
        <v>184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6" t="s">
        <v>78</v>
      </c>
      <c r="BK358" s="216">
        <f>ROUND(I358*H358,2)</f>
        <v>0</v>
      </c>
      <c r="BL358" s="16" t="s">
        <v>190</v>
      </c>
      <c r="BM358" s="16" t="s">
        <v>818</v>
      </c>
    </row>
    <row r="359" s="1" customFormat="1" ht="16.5" customHeight="1">
      <c r="B359" s="37"/>
      <c r="C359" s="205" t="s">
        <v>819</v>
      </c>
      <c r="D359" s="205" t="s">
        <v>186</v>
      </c>
      <c r="E359" s="206" t="s">
        <v>820</v>
      </c>
      <c r="F359" s="207" t="s">
        <v>821</v>
      </c>
      <c r="G359" s="208" t="s">
        <v>241</v>
      </c>
      <c r="H359" s="209">
        <v>625.67999999999995</v>
      </c>
      <c r="I359" s="210"/>
      <c r="J359" s="211">
        <f>ROUND(I359*H359,2)</f>
        <v>0</v>
      </c>
      <c r="K359" s="207" t="s">
        <v>197</v>
      </c>
      <c r="L359" s="42"/>
      <c r="M359" s="212" t="s">
        <v>1</v>
      </c>
      <c r="N359" s="213" t="s">
        <v>41</v>
      </c>
      <c r="O359" s="78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AR359" s="16" t="s">
        <v>190</v>
      </c>
      <c r="AT359" s="16" t="s">
        <v>186</v>
      </c>
      <c r="AU359" s="16" t="s">
        <v>80</v>
      </c>
      <c r="AY359" s="16" t="s">
        <v>184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6" t="s">
        <v>78</v>
      </c>
      <c r="BK359" s="216">
        <f>ROUND(I359*H359,2)</f>
        <v>0</v>
      </c>
      <c r="BL359" s="16" t="s">
        <v>190</v>
      </c>
      <c r="BM359" s="16" t="s">
        <v>822</v>
      </c>
    </row>
    <row r="360" s="11" customFormat="1">
      <c r="B360" s="217"/>
      <c r="C360" s="218"/>
      <c r="D360" s="219" t="s">
        <v>192</v>
      </c>
      <c r="E360" s="220" t="s">
        <v>1</v>
      </c>
      <c r="F360" s="221" t="s">
        <v>823</v>
      </c>
      <c r="G360" s="218"/>
      <c r="H360" s="222">
        <v>625.67999999999995</v>
      </c>
      <c r="I360" s="223"/>
      <c r="J360" s="218"/>
      <c r="K360" s="218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192</v>
      </c>
      <c r="AU360" s="228" t="s">
        <v>80</v>
      </c>
      <c r="AV360" s="11" t="s">
        <v>80</v>
      </c>
      <c r="AW360" s="11" t="s">
        <v>32</v>
      </c>
      <c r="AX360" s="11" t="s">
        <v>78</v>
      </c>
      <c r="AY360" s="228" t="s">
        <v>184</v>
      </c>
    </row>
    <row r="361" s="1" customFormat="1" ht="16.5" customHeight="1">
      <c r="B361" s="37"/>
      <c r="C361" s="205" t="s">
        <v>824</v>
      </c>
      <c r="D361" s="205" t="s">
        <v>186</v>
      </c>
      <c r="E361" s="206" t="s">
        <v>825</v>
      </c>
      <c r="F361" s="207" t="s">
        <v>826</v>
      </c>
      <c r="G361" s="208" t="s">
        <v>241</v>
      </c>
      <c r="H361" s="209">
        <v>41.712000000000003</v>
      </c>
      <c r="I361" s="210"/>
      <c r="J361" s="211">
        <f>ROUND(I361*H361,2)</f>
        <v>0</v>
      </c>
      <c r="K361" s="207" t="s">
        <v>1</v>
      </c>
      <c r="L361" s="42"/>
      <c r="M361" s="212" t="s">
        <v>1</v>
      </c>
      <c r="N361" s="213" t="s">
        <v>41</v>
      </c>
      <c r="O361" s="78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AR361" s="16" t="s">
        <v>190</v>
      </c>
      <c r="AT361" s="16" t="s">
        <v>186</v>
      </c>
      <c r="AU361" s="16" t="s">
        <v>80</v>
      </c>
      <c r="AY361" s="16" t="s">
        <v>184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6" t="s">
        <v>78</v>
      </c>
      <c r="BK361" s="216">
        <f>ROUND(I361*H361,2)</f>
        <v>0</v>
      </c>
      <c r="BL361" s="16" t="s">
        <v>190</v>
      </c>
      <c r="BM361" s="16" t="s">
        <v>827</v>
      </c>
    </row>
    <row r="362" s="1" customFormat="1" ht="16.5" customHeight="1">
      <c r="B362" s="37"/>
      <c r="C362" s="205" t="s">
        <v>828</v>
      </c>
      <c r="D362" s="205" t="s">
        <v>186</v>
      </c>
      <c r="E362" s="206" t="s">
        <v>829</v>
      </c>
      <c r="F362" s="207" t="s">
        <v>830</v>
      </c>
      <c r="G362" s="208" t="s">
        <v>241</v>
      </c>
      <c r="H362" s="209">
        <v>0.5</v>
      </c>
      <c r="I362" s="210"/>
      <c r="J362" s="211">
        <f>ROUND(I362*H362,2)</f>
        <v>0</v>
      </c>
      <c r="K362" s="207" t="s">
        <v>197</v>
      </c>
      <c r="L362" s="42"/>
      <c r="M362" s="212" t="s">
        <v>1</v>
      </c>
      <c r="N362" s="213" t="s">
        <v>41</v>
      </c>
      <c r="O362" s="78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AR362" s="16" t="s">
        <v>190</v>
      </c>
      <c r="AT362" s="16" t="s">
        <v>186</v>
      </c>
      <c r="AU362" s="16" t="s">
        <v>80</v>
      </c>
      <c r="AY362" s="16" t="s">
        <v>184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6" t="s">
        <v>78</v>
      </c>
      <c r="BK362" s="216">
        <f>ROUND(I362*H362,2)</f>
        <v>0</v>
      </c>
      <c r="BL362" s="16" t="s">
        <v>190</v>
      </c>
      <c r="BM362" s="16" t="s">
        <v>831</v>
      </c>
    </row>
    <row r="363" s="1" customFormat="1" ht="16.5" customHeight="1">
      <c r="B363" s="37"/>
      <c r="C363" s="205" t="s">
        <v>832</v>
      </c>
      <c r="D363" s="205" t="s">
        <v>186</v>
      </c>
      <c r="E363" s="206" t="s">
        <v>833</v>
      </c>
      <c r="F363" s="207" t="s">
        <v>834</v>
      </c>
      <c r="G363" s="208" t="s">
        <v>241</v>
      </c>
      <c r="H363" s="209">
        <v>13.560000000000001</v>
      </c>
      <c r="I363" s="210"/>
      <c r="J363" s="211">
        <f>ROUND(I363*H363,2)</f>
        <v>0</v>
      </c>
      <c r="K363" s="207" t="s">
        <v>197</v>
      </c>
      <c r="L363" s="42"/>
      <c r="M363" s="212" t="s">
        <v>1</v>
      </c>
      <c r="N363" s="213" t="s">
        <v>41</v>
      </c>
      <c r="O363" s="78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AR363" s="16" t="s">
        <v>190</v>
      </c>
      <c r="AT363" s="16" t="s">
        <v>186</v>
      </c>
      <c r="AU363" s="16" t="s">
        <v>80</v>
      </c>
      <c r="AY363" s="16" t="s">
        <v>184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6" t="s">
        <v>78</v>
      </c>
      <c r="BK363" s="216">
        <f>ROUND(I363*H363,2)</f>
        <v>0</v>
      </c>
      <c r="BL363" s="16" t="s">
        <v>190</v>
      </c>
      <c r="BM363" s="16" t="s">
        <v>835</v>
      </c>
    </row>
    <row r="364" s="1" customFormat="1" ht="16.5" customHeight="1">
      <c r="B364" s="37"/>
      <c r="C364" s="205" t="s">
        <v>836</v>
      </c>
      <c r="D364" s="205" t="s">
        <v>186</v>
      </c>
      <c r="E364" s="206" t="s">
        <v>837</v>
      </c>
      <c r="F364" s="207" t="s">
        <v>838</v>
      </c>
      <c r="G364" s="208" t="s">
        <v>241</v>
      </c>
      <c r="H364" s="209">
        <v>1.1859999999999999</v>
      </c>
      <c r="I364" s="210"/>
      <c r="J364" s="211">
        <f>ROUND(I364*H364,2)</f>
        <v>0</v>
      </c>
      <c r="K364" s="207" t="s">
        <v>197</v>
      </c>
      <c r="L364" s="42"/>
      <c r="M364" s="212" t="s">
        <v>1</v>
      </c>
      <c r="N364" s="213" t="s">
        <v>41</v>
      </c>
      <c r="O364" s="78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AR364" s="16" t="s">
        <v>190</v>
      </c>
      <c r="AT364" s="16" t="s">
        <v>186</v>
      </c>
      <c r="AU364" s="16" t="s">
        <v>80</v>
      </c>
      <c r="AY364" s="16" t="s">
        <v>184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6" t="s">
        <v>78</v>
      </c>
      <c r="BK364" s="216">
        <f>ROUND(I364*H364,2)</f>
        <v>0</v>
      </c>
      <c r="BL364" s="16" t="s">
        <v>190</v>
      </c>
      <c r="BM364" s="16" t="s">
        <v>839</v>
      </c>
    </row>
    <row r="365" s="1" customFormat="1" ht="16.5" customHeight="1">
      <c r="B365" s="37"/>
      <c r="C365" s="205" t="s">
        <v>840</v>
      </c>
      <c r="D365" s="205" t="s">
        <v>186</v>
      </c>
      <c r="E365" s="206" t="s">
        <v>841</v>
      </c>
      <c r="F365" s="207" t="s">
        <v>842</v>
      </c>
      <c r="G365" s="208" t="s">
        <v>241</v>
      </c>
      <c r="H365" s="209">
        <v>8.3499999999999996</v>
      </c>
      <c r="I365" s="210"/>
      <c r="J365" s="211">
        <f>ROUND(I365*H365,2)</f>
        <v>0</v>
      </c>
      <c r="K365" s="207" t="s">
        <v>197</v>
      </c>
      <c r="L365" s="42"/>
      <c r="M365" s="212" t="s">
        <v>1</v>
      </c>
      <c r="N365" s="213" t="s">
        <v>41</v>
      </c>
      <c r="O365" s="78"/>
      <c r="P365" s="214">
        <f>O365*H365</f>
        <v>0</v>
      </c>
      <c r="Q365" s="214">
        <v>0</v>
      </c>
      <c r="R365" s="214">
        <f>Q365*H365</f>
        <v>0</v>
      </c>
      <c r="S365" s="214">
        <v>0</v>
      </c>
      <c r="T365" s="215">
        <f>S365*H365</f>
        <v>0</v>
      </c>
      <c r="AR365" s="16" t="s">
        <v>190</v>
      </c>
      <c r="AT365" s="16" t="s">
        <v>186</v>
      </c>
      <c r="AU365" s="16" t="s">
        <v>80</v>
      </c>
      <c r="AY365" s="16" t="s">
        <v>184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6" t="s">
        <v>78</v>
      </c>
      <c r="BK365" s="216">
        <f>ROUND(I365*H365,2)</f>
        <v>0</v>
      </c>
      <c r="BL365" s="16" t="s">
        <v>190</v>
      </c>
      <c r="BM365" s="16" t="s">
        <v>843</v>
      </c>
    </row>
    <row r="366" s="1" customFormat="1" ht="16.5" customHeight="1">
      <c r="B366" s="37"/>
      <c r="C366" s="205" t="s">
        <v>844</v>
      </c>
      <c r="D366" s="205" t="s">
        <v>186</v>
      </c>
      <c r="E366" s="206" t="s">
        <v>845</v>
      </c>
      <c r="F366" s="207" t="s">
        <v>846</v>
      </c>
      <c r="G366" s="208" t="s">
        <v>241</v>
      </c>
      <c r="H366" s="209">
        <v>1.23</v>
      </c>
      <c r="I366" s="210"/>
      <c r="J366" s="211">
        <f>ROUND(I366*H366,2)</f>
        <v>0</v>
      </c>
      <c r="K366" s="207" t="s">
        <v>197</v>
      </c>
      <c r="L366" s="42"/>
      <c r="M366" s="212" t="s">
        <v>1</v>
      </c>
      <c r="N366" s="213" t="s">
        <v>41</v>
      </c>
      <c r="O366" s="78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AR366" s="16" t="s">
        <v>190</v>
      </c>
      <c r="AT366" s="16" t="s">
        <v>186</v>
      </c>
      <c r="AU366" s="16" t="s">
        <v>80</v>
      </c>
      <c r="AY366" s="16" t="s">
        <v>184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6" t="s">
        <v>78</v>
      </c>
      <c r="BK366" s="216">
        <f>ROUND(I366*H366,2)</f>
        <v>0</v>
      </c>
      <c r="BL366" s="16" t="s">
        <v>190</v>
      </c>
      <c r="BM366" s="16" t="s">
        <v>847</v>
      </c>
    </row>
    <row r="367" s="1" customFormat="1" ht="16.5" customHeight="1">
      <c r="B367" s="37"/>
      <c r="C367" s="205" t="s">
        <v>848</v>
      </c>
      <c r="D367" s="205" t="s">
        <v>186</v>
      </c>
      <c r="E367" s="206" t="s">
        <v>849</v>
      </c>
      <c r="F367" s="207" t="s">
        <v>850</v>
      </c>
      <c r="G367" s="208" t="s">
        <v>241</v>
      </c>
      <c r="H367" s="209">
        <v>2.1560000000000001</v>
      </c>
      <c r="I367" s="210"/>
      <c r="J367" s="211">
        <f>ROUND(I367*H367,2)</f>
        <v>0</v>
      </c>
      <c r="K367" s="207" t="s">
        <v>197</v>
      </c>
      <c r="L367" s="42"/>
      <c r="M367" s="212" t="s">
        <v>1</v>
      </c>
      <c r="N367" s="213" t="s">
        <v>41</v>
      </c>
      <c r="O367" s="78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AR367" s="16" t="s">
        <v>190</v>
      </c>
      <c r="AT367" s="16" t="s">
        <v>186</v>
      </c>
      <c r="AU367" s="16" t="s">
        <v>80</v>
      </c>
      <c r="AY367" s="16" t="s">
        <v>184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6" t="s">
        <v>78</v>
      </c>
      <c r="BK367" s="216">
        <f>ROUND(I367*H367,2)</f>
        <v>0</v>
      </c>
      <c r="BL367" s="16" t="s">
        <v>190</v>
      </c>
      <c r="BM367" s="16" t="s">
        <v>851</v>
      </c>
    </row>
    <row r="368" s="1" customFormat="1" ht="16.5" customHeight="1">
      <c r="B368" s="37"/>
      <c r="C368" s="205" t="s">
        <v>852</v>
      </c>
      <c r="D368" s="205" t="s">
        <v>186</v>
      </c>
      <c r="E368" s="206" t="s">
        <v>853</v>
      </c>
      <c r="F368" s="207" t="s">
        <v>854</v>
      </c>
      <c r="G368" s="208" t="s">
        <v>241</v>
      </c>
      <c r="H368" s="209">
        <v>15.23</v>
      </c>
      <c r="I368" s="210"/>
      <c r="J368" s="211">
        <f>ROUND(I368*H368,2)</f>
        <v>0</v>
      </c>
      <c r="K368" s="207" t="s">
        <v>197</v>
      </c>
      <c r="L368" s="42"/>
      <c r="M368" s="212" t="s">
        <v>1</v>
      </c>
      <c r="N368" s="213" t="s">
        <v>41</v>
      </c>
      <c r="O368" s="78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AR368" s="16" t="s">
        <v>190</v>
      </c>
      <c r="AT368" s="16" t="s">
        <v>186</v>
      </c>
      <c r="AU368" s="16" t="s">
        <v>80</v>
      </c>
      <c r="AY368" s="16" t="s">
        <v>184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6" t="s">
        <v>78</v>
      </c>
      <c r="BK368" s="216">
        <f>ROUND(I368*H368,2)</f>
        <v>0</v>
      </c>
      <c r="BL368" s="16" t="s">
        <v>190</v>
      </c>
      <c r="BM368" s="16" t="s">
        <v>855</v>
      </c>
    </row>
    <row r="369" s="1" customFormat="1" ht="16.5" customHeight="1">
      <c r="B369" s="37"/>
      <c r="C369" s="205" t="s">
        <v>856</v>
      </c>
      <c r="D369" s="205" t="s">
        <v>186</v>
      </c>
      <c r="E369" s="206" t="s">
        <v>857</v>
      </c>
      <c r="F369" s="207" t="s">
        <v>858</v>
      </c>
      <c r="G369" s="208" t="s">
        <v>241</v>
      </c>
      <c r="H369" s="209">
        <v>6.2300000000000004</v>
      </c>
      <c r="I369" s="210"/>
      <c r="J369" s="211">
        <f>ROUND(I369*H369,2)</f>
        <v>0</v>
      </c>
      <c r="K369" s="207" t="s">
        <v>197</v>
      </c>
      <c r="L369" s="42"/>
      <c r="M369" s="212" t="s">
        <v>1</v>
      </c>
      <c r="N369" s="213" t="s">
        <v>41</v>
      </c>
      <c r="O369" s="78"/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AR369" s="16" t="s">
        <v>190</v>
      </c>
      <c r="AT369" s="16" t="s">
        <v>186</v>
      </c>
      <c r="AU369" s="16" t="s">
        <v>80</v>
      </c>
      <c r="AY369" s="16" t="s">
        <v>184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6" t="s">
        <v>78</v>
      </c>
      <c r="BK369" s="216">
        <f>ROUND(I369*H369,2)</f>
        <v>0</v>
      </c>
      <c r="BL369" s="16" t="s">
        <v>190</v>
      </c>
      <c r="BM369" s="16" t="s">
        <v>859</v>
      </c>
    </row>
    <row r="370" s="1" customFormat="1" ht="16.5" customHeight="1">
      <c r="B370" s="37"/>
      <c r="C370" s="205" t="s">
        <v>860</v>
      </c>
      <c r="D370" s="205" t="s">
        <v>186</v>
      </c>
      <c r="E370" s="206" t="s">
        <v>861</v>
      </c>
      <c r="F370" s="207" t="s">
        <v>862</v>
      </c>
      <c r="G370" s="208" t="s">
        <v>639</v>
      </c>
      <c r="H370" s="209">
        <v>1</v>
      </c>
      <c r="I370" s="210"/>
      <c r="J370" s="211">
        <f>ROUND(I370*H370,2)</f>
        <v>0</v>
      </c>
      <c r="K370" s="207" t="s">
        <v>1</v>
      </c>
      <c r="L370" s="42"/>
      <c r="M370" s="212" t="s">
        <v>1</v>
      </c>
      <c r="N370" s="213" t="s">
        <v>41</v>
      </c>
      <c r="O370" s="78"/>
      <c r="P370" s="214">
        <f>O370*H370</f>
        <v>0</v>
      </c>
      <c r="Q370" s="214">
        <v>0</v>
      </c>
      <c r="R370" s="214">
        <f>Q370*H370</f>
        <v>0</v>
      </c>
      <c r="S370" s="214">
        <v>1.5</v>
      </c>
      <c r="T370" s="215">
        <f>S370*H370</f>
        <v>1.5</v>
      </c>
      <c r="AR370" s="16" t="s">
        <v>190</v>
      </c>
      <c r="AT370" s="16" t="s">
        <v>186</v>
      </c>
      <c r="AU370" s="16" t="s">
        <v>80</v>
      </c>
      <c r="AY370" s="16" t="s">
        <v>184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6" t="s">
        <v>78</v>
      </c>
      <c r="BK370" s="216">
        <f>ROUND(I370*H370,2)</f>
        <v>0</v>
      </c>
      <c r="BL370" s="16" t="s">
        <v>190</v>
      </c>
      <c r="BM370" s="16" t="s">
        <v>863</v>
      </c>
    </row>
    <row r="371" s="11" customFormat="1">
      <c r="B371" s="217"/>
      <c r="C371" s="218"/>
      <c r="D371" s="219" t="s">
        <v>192</v>
      </c>
      <c r="E371" s="220" t="s">
        <v>1</v>
      </c>
      <c r="F371" s="221" t="s">
        <v>864</v>
      </c>
      <c r="G371" s="218"/>
      <c r="H371" s="222">
        <v>1</v>
      </c>
      <c r="I371" s="223"/>
      <c r="J371" s="218"/>
      <c r="K371" s="218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192</v>
      </c>
      <c r="AU371" s="228" t="s">
        <v>80</v>
      </c>
      <c r="AV371" s="11" t="s">
        <v>80</v>
      </c>
      <c r="AW371" s="11" t="s">
        <v>32</v>
      </c>
      <c r="AX371" s="11" t="s">
        <v>78</v>
      </c>
      <c r="AY371" s="228" t="s">
        <v>184</v>
      </c>
    </row>
    <row r="372" s="10" customFormat="1" ht="22.8" customHeight="1">
      <c r="B372" s="189"/>
      <c r="C372" s="190"/>
      <c r="D372" s="191" t="s">
        <v>69</v>
      </c>
      <c r="E372" s="203" t="s">
        <v>865</v>
      </c>
      <c r="F372" s="203" t="s">
        <v>866</v>
      </c>
      <c r="G372" s="190"/>
      <c r="H372" s="190"/>
      <c r="I372" s="193"/>
      <c r="J372" s="204">
        <f>BK372</f>
        <v>0</v>
      </c>
      <c r="K372" s="190"/>
      <c r="L372" s="195"/>
      <c r="M372" s="196"/>
      <c r="N372" s="197"/>
      <c r="O372" s="197"/>
      <c r="P372" s="198">
        <f>P373</f>
        <v>0</v>
      </c>
      <c r="Q372" s="197"/>
      <c r="R372" s="198">
        <f>R373</f>
        <v>0</v>
      </c>
      <c r="S372" s="197"/>
      <c r="T372" s="199">
        <f>T373</f>
        <v>0</v>
      </c>
      <c r="AR372" s="200" t="s">
        <v>78</v>
      </c>
      <c r="AT372" s="201" t="s">
        <v>69</v>
      </c>
      <c r="AU372" s="201" t="s">
        <v>78</v>
      </c>
      <c r="AY372" s="200" t="s">
        <v>184</v>
      </c>
      <c r="BK372" s="202">
        <f>BK373</f>
        <v>0</v>
      </c>
    </row>
    <row r="373" s="1" customFormat="1" ht="16.5" customHeight="1">
      <c r="B373" s="37"/>
      <c r="C373" s="205" t="s">
        <v>867</v>
      </c>
      <c r="D373" s="205" t="s">
        <v>186</v>
      </c>
      <c r="E373" s="206" t="s">
        <v>868</v>
      </c>
      <c r="F373" s="207" t="s">
        <v>869</v>
      </c>
      <c r="G373" s="208" t="s">
        <v>241</v>
      </c>
      <c r="H373" s="209">
        <v>376.71899999999999</v>
      </c>
      <c r="I373" s="210"/>
      <c r="J373" s="211">
        <f>ROUND(I373*H373,2)</f>
        <v>0</v>
      </c>
      <c r="K373" s="207" t="s">
        <v>197</v>
      </c>
      <c r="L373" s="42"/>
      <c r="M373" s="212" t="s">
        <v>1</v>
      </c>
      <c r="N373" s="213" t="s">
        <v>41</v>
      </c>
      <c r="O373" s="78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AR373" s="16" t="s">
        <v>190</v>
      </c>
      <c r="AT373" s="16" t="s">
        <v>186</v>
      </c>
      <c r="AU373" s="16" t="s">
        <v>80</v>
      </c>
      <c r="AY373" s="16" t="s">
        <v>184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6" t="s">
        <v>78</v>
      </c>
      <c r="BK373" s="216">
        <f>ROUND(I373*H373,2)</f>
        <v>0</v>
      </c>
      <c r="BL373" s="16" t="s">
        <v>190</v>
      </c>
      <c r="BM373" s="16" t="s">
        <v>870</v>
      </c>
    </row>
    <row r="374" s="10" customFormat="1" ht="25.92" customHeight="1">
      <c r="B374" s="189"/>
      <c r="C374" s="190"/>
      <c r="D374" s="191" t="s">
        <v>69</v>
      </c>
      <c r="E374" s="192" t="s">
        <v>871</v>
      </c>
      <c r="F374" s="192" t="s">
        <v>872</v>
      </c>
      <c r="G374" s="190"/>
      <c r="H374" s="190"/>
      <c r="I374" s="193"/>
      <c r="J374" s="194">
        <f>BK374</f>
        <v>0</v>
      </c>
      <c r="K374" s="190"/>
      <c r="L374" s="195"/>
      <c r="M374" s="196"/>
      <c r="N374" s="197"/>
      <c r="O374" s="197"/>
      <c r="P374" s="198">
        <f>P375+P384+P409+P454+P460+P478+P523+P587+P605+P619+P633+P644</f>
        <v>0</v>
      </c>
      <c r="Q374" s="197"/>
      <c r="R374" s="198">
        <f>R375+R384+R409+R454+R460+R478+R523+R587+R605+R619+R633+R644</f>
        <v>14.286079020000001</v>
      </c>
      <c r="S374" s="197"/>
      <c r="T374" s="199">
        <f>T375+T384+T409+T454+T460+T478+T523+T587+T605+T619+T633+T644</f>
        <v>5.5521215499999998</v>
      </c>
      <c r="AR374" s="200" t="s">
        <v>80</v>
      </c>
      <c r="AT374" s="201" t="s">
        <v>69</v>
      </c>
      <c r="AU374" s="201" t="s">
        <v>70</v>
      </c>
      <c r="AY374" s="200" t="s">
        <v>184</v>
      </c>
      <c r="BK374" s="202">
        <f>BK375+BK384+BK409+BK454+BK460+BK478+BK523+BK587+BK605+BK619+BK633+BK644</f>
        <v>0</v>
      </c>
    </row>
    <row r="375" s="10" customFormat="1" ht="22.8" customHeight="1">
      <c r="B375" s="189"/>
      <c r="C375" s="190"/>
      <c r="D375" s="191" t="s">
        <v>69</v>
      </c>
      <c r="E375" s="203" t="s">
        <v>873</v>
      </c>
      <c r="F375" s="203" t="s">
        <v>874</v>
      </c>
      <c r="G375" s="190"/>
      <c r="H375" s="190"/>
      <c r="I375" s="193"/>
      <c r="J375" s="204">
        <f>BK375</f>
        <v>0</v>
      </c>
      <c r="K375" s="190"/>
      <c r="L375" s="195"/>
      <c r="M375" s="196"/>
      <c r="N375" s="197"/>
      <c r="O375" s="197"/>
      <c r="P375" s="198">
        <f>SUM(P376:P383)</f>
        <v>0</v>
      </c>
      <c r="Q375" s="197"/>
      <c r="R375" s="198">
        <f>SUM(R376:R383)</f>
        <v>0.019682720000000001</v>
      </c>
      <c r="S375" s="197"/>
      <c r="T375" s="199">
        <f>SUM(T376:T383)</f>
        <v>0</v>
      </c>
      <c r="AR375" s="200" t="s">
        <v>80</v>
      </c>
      <c r="AT375" s="201" t="s">
        <v>69</v>
      </c>
      <c r="AU375" s="201" t="s">
        <v>78</v>
      </c>
      <c r="AY375" s="200" t="s">
        <v>184</v>
      </c>
      <c r="BK375" s="202">
        <f>SUM(BK376:BK383)</f>
        <v>0</v>
      </c>
    </row>
    <row r="376" s="1" customFormat="1" ht="16.5" customHeight="1">
      <c r="B376" s="37"/>
      <c r="C376" s="205" t="s">
        <v>875</v>
      </c>
      <c r="D376" s="205" t="s">
        <v>186</v>
      </c>
      <c r="E376" s="206" t="s">
        <v>876</v>
      </c>
      <c r="F376" s="207" t="s">
        <v>877</v>
      </c>
      <c r="G376" s="208" t="s">
        <v>189</v>
      </c>
      <c r="H376" s="209">
        <v>11.776</v>
      </c>
      <c r="I376" s="210"/>
      <c r="J376" s="211">
        <f>ROUND(I376*H376,2)</f>
        <v>0</v>
      </c>
      <c r="K376" s="207" t="s">
        <v>197</v>
      </c>
      <c r="L376" s="42"/>
      <c r="M376" s="212" t="s">
        <v>1</v>
      </c>
      <c r="N376" s="213" t="s">
        <v>41</v>
      </c>
      <c r="O376" s="78"/>
      <c r="P376" s="214">
        <f>O376*H376</f>
        <v>0</v>
      </c>
      <c r="Q376" s="214">
        <v>0.00058</v>
      </c>
      <c r="R376" s="214">
        <f>Q376*H376</f>
        <v>0.0068300799999999997</v>
      </c>
      <c r="S376" s="214">
        <v>0</v>
      </c>
      <c r="T376" s="215">
        <f>S376*H376</f>
        <v>0</v>
      </c>
      <c r="AR376" s="16" t="s">
        <v>256</v>
      </c>
      <c r="AT376" s="16" t="s">
        <v>186</v>
      </c>
      <c r="AU376" s="16" t="s">
        <v>80</v>
      </c>
      <c r="AY376" s="16" t="s">
        <v>184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6" t="s">
        <v>78</v>
      </c>
      <c r="BK376" s="216">
        <f>ROUND(I376*H376,2)</f>
        <v>0</v>
      </c>
      <c r="BL376" s="16" t="s">
        <v>256</v>
      </c>
      <c r="BM376" s="16" t="s">
        <v>878</v>
      </c>
    </row>
    <row r="377" s="11" customFormat="1">
      <c r="B377" s="217"/>
      <c r="C377" s="218"/>
      <c r="D377" s="219" t="s">
        <v>192</v>
      </c>
      <c r="E377" s="220" t="s">
        <v>1</v>
      </c>
      <c r="F377" s="221" t="s">
        <v>879</v>
      </c>
      <c r="G377" s="218"/>
      <c r="H377" s="222">
        <v>11.776</v>
      </c>
      <c r="I377" s="223"/>
      <c r="J377" s="218"/>
      <c r="K377" s="218"/>
      <c r="L377" s="224"/>
      <c r="M377" s="225"/>
      <c r="N377" s="226"/>
      <c r="O377" s="226"/>
      <c r="P377" s="226"/>
      <c r="Q377" s="226"/>
      <c r="R377" s="226"/>
      <c r="S377" s="226"/>
      <c r="T377" s="227"/>
      <c r="AT377" s="228" t="s">
        <v>192</v>
      </c>
      <c r="AU377" s="228" t="s">
        <v>80</v>
      </c>
      <c r="AV377" s="11" t="s">
        <v>80</v>
      </c>
      <c r="AW377" s="11" t="s">
        <v>32</v>
      </c>
      <c r="AX377" s="11" t="s">
        <v>78</v>
      </c>
      <c r="AY377" s="228" t="s">
        <v>184</v>
      </c>
    </row>
    <row r="378" s="1" customFormat="1" ht="16.5" customHeight="1">
      <c r="B378" s="37"/>
      <c r="C378" s="205" t="s">
        <v>880</v>
      </c>
      <c r="D378" s="205" t="s">
        <v>186</v>
      </c>
      <c r="E378" s="206" t="s">
        <v>881</v>
      </c>
      <c r="F378" s="207" t="s">
        <v>882</v>
      </c>
      <c r="G378" s="208" t="s">
        <v>327</v>
      </c>
      <c r="H378" s="209">
        <v>14.720000000000001</v>
      </c>
      <c r="I378" s="210"/>
      <c r="J378" s="211">
        <f>ROUND(I378*H378,2)</f>
        <v>0</v>
      </c>
      <c r="K378" s="207" t="s">
        <v>197</v>
      </c>
      <c r="L378" s="42"/>
      <c r="M378" s="212" t="s">
        <v>1</v>
      </c>
      <c r="N378" s="213" t="s">
        <v>41</v>
      </c>
      <c r="O378" s="78"/>
      <c r="P378" s="214">
        <f>O378*H378</f>
        <v>0</v>
      </c>
      <c r="Q378" s="214">
        <v>0.00025999999999999998</v>
      </c>
      <c r="R378" s="214">
        <f>Q378*H378</f>
        <v>0.0038271999999999998</v>
      </c>
      <c r="S378" s="214">
        <v>0</v>
      </c>
      <c r="T378" s="215">
        <f>S378*H378</f>
        <v>0</v>
      </c>
      <c r="AR378" s="16" t="s">
        <v>256</v>
      </c>
      <c r="AT378" s="16" t="s">
        <v>186</v>
      </c>
      <c r="AU378" s="16" t="s">
        <v>80</v>
      </c>
      <c r="AY378" s="16" t="s">
        <v>184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6" t="s">
        <v>78</v>
      </c>
      <c r="BK378" s="216">
        <f>ROUND(I378*H378,2)</f>
        <v>0</v>
      </c>
      <c r="BL378" s="16" t="s">
        <v>256</v>
      </c>
      <c r="BM378" s="16" t="s">
        <v>883</v>
      </c>
    </row>
    <row r="379" s="11" customFormat="1">
      <c r="B379" s="217"/>
      <c r="C379" s="218"/>
      <c r="D379" s="219" t="s">
        <v>192</v>
      </c>
      <c r="E379" s="220" t="s">
        <v>1</v>
      </c>
      <c r="F379" s="221" t="s">
        <v>598</v>
      </c>
      <c r="G379" s="218"/>
      <c r="H379" s="222">
        <v>14.720000000000001</v>
      </c>
      <c r="I379" s="223"/>
      <c r="J379" s="218"/>
      <c r="K379" s="218"/>
      <c r="L379" s="224"/>
      <c r="M379" s="225"/>
      <c r="N379" s="226"/>
      <c r="O379" s="226"/>
      <c r="P379" s="226"/>
      <c r="Q379" s="226"/>
      <c r="R379" s="226"/>
      <c r="S379" s="226"/>
      <c r="T379" s="227"/>
      <c r="AT379" s="228" t="s">
        <v>192</v>
      </c>
      <c r="AU379" s="228" t="s">
        <v>80</v>
      </c>
      <c r="AV379" s="11" t="s">
        <v>80</v>
      </c>
      <c r="AW379" s="11" t="s">
        <v>32</v>
      </c>
      <c r="AX379" s="11" t="s">
        <v>78</v>
      </c>
      <c r="AY379" s="228" t="s">
        <v>184</v>
      </c>
    </row>
    <row r="380" s="1" customFormat="1" ht="16.5" customHeight="1">
      <c r="B380" s="37"/>
      <c r="C380" s="205" t="s">
        <v>884</v>
      </c>
      <c r="D380" s="205" t="s">
        <v>186</v>
      </c>
      <c r="E380" s="206" t="s">
        <v>885</v>
      </c>
      <c r="F380" s="207" t="s">
        <v>886</v>
      </c>
      <c r="G380" s="208" t="s">
        <v>549</v>
      </c>
      <c r="H380" s="209">
        <v>2</v>
      </c>
      <c r="I380" s="210"/>
      <c r="J380" s="211">
        <f>ROUND(I380*H380,2)</f>
        <v>0</v>
      </c>
      <c r="K380" s="207" t="s">
        <v>197</v>
      </c>
      <c r="L380" s="42"/>
      <c r="M380" s="212" t="s">
        <v>1</v>
      </c>
      <c r="N380" s="213" t="s">
        <v>41</v>
      </c>
      <c r="O380" s="78"/>
      <c r="P380" s="214">
        <f>O380*H380</f>
        <v>0</v>
      </c>
      <c r="Q380" s="214">
        <v>0.00014999999999999999</v>
      </c>
      <c r="R380" s="214">
        <f>Q380*H380</f>
        <v>0.00029999999999999997</v>
      </c>
      <c r="S380" s="214">
        <v>0</v>
      </c>
      <c r="T380" s="215">
        <f>S380*H380</f>
        <v>0</v>
      </c>
      <c r="AR380" s="16" t="s">
        <v>256</v>
      </c>
      <c r="AT380" s="16" t="s">
        <v>186</v>
      </c>
      <c r="AU380" s="16" t="s">
        <v>80</v>
      </c>
      <c r="AY380" s="16" t="s">
        <v>184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6" t="s">
        <v>78</v>
      </c>
      <c r="BK380" s="216">
        <f>ROUND(I380*H380,2)</f>
        <v>0</v>
      </c>
      <c r="BL380" s="16" t="s">
        <v>256</v>
      </c>
      <c r="BM380" s="16" t="s">
        <v>887</v>
      </c>
    </row>
    <row r="381" s="1" customFormat="1" ht="16.5" customHeight="1">
      <c r="B381" s="37"/>
      <c r="C381" s="205" t="s">
        <v>888</v>
      </c>
      <c r="D381" s="205" t="s">
        <v>186</v>
      </c>
      <c r="E381" s="206" t="s">
        <v>889</v>
      </c>
      <c r="F381" s="207" t="s">
        <v>890</v>
      </c>
      <c r="G381" s="208" t="s">
        <v>549</v>
      </c>
      <c r="H381" s="209">
        <v>4</v>
      </c>
      <c r="I381" s="210"/>
      <c r="J381" s="211">
        <f>ROUND(I381*H381,2)</f>
        <v>0</v>
      </c>
      <c r="K381" s="207" t="s">
        <v>197</v>
      </c>
      <c r="L381" s="42"/>
      <c r="M381" s="212" t="s">
        <v>1</v>
      </c>
      <c r="N381" s="213" t="s">
        <v>41</v>
      </c>
      <c r="O381" s="78"/>
      <c r="P381" s="214">
        <f>O381*H381</f>
        <v>0</v>
      </c>
      <c r="Q381" s="214">
        <v>0.00014999999999999999</v>
      </c>
      <c r="R381" s="214">
        <f>Q381*H381</f>
        <v>0.00059999999999999995</v>
      </c>
      <c r="S381" s="214">
        <v>0</v>
      </c>
      <c r="T381" s="215">
        <f>S381*H381</f>
        <v>0</v>
      </c>
      <c r="AR381" s="16" t="s">
        <v>256</v>
      </c>
      <c r="AT381" s="16" t="s">
        <v>186</v>
      </c>
      <c r="AU381" s="16" t="s">
        <v>80</v>
      </c>
      <c r="AY381" s="16" t="s">
        <v>184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6" t="s">
        <v>78</v>
      </c>
      <c r="BK381" s="216">
        <f>ROUND(I381*H381,2)</f>
        <v>0</v>
      </c>
      <c r="BL381" s="16" t="s">
        <v>256</v>
      </c>
      <c r="BM381" s="16" t="s">
        <v>891</v>
      </c>
    </row>
    <row r="382" s="1" customFormat="1" ht="16.5" customHeight="1">
      <c r="B382" s="37"/>
      <c r="C382" s="205" t="s">
        <v>892</v>
      </c>
      <c r="D382" s="205" t="s">
        <v>186</v>
      </c>
      <c r="E382" s="206" t="s">
        <v>893</v>
      </c>
      <c r="F382" s="207" t="s">
        <v>894</v>
      </c>
      <c r="G382" s="208" t="s">
        <v>189</v>
      </c>
      <c r="H382" s="209">
        <v>11.776</v>
      </c>
      <c r="I382" s="210"/>
      <c r="J382" s="211">
        <f>ROUND(I382*H382,2)</f>
        <v>0</v>
      </c>
      <c r="K382" s="207" t="s">
        <v>197</v>
      </c>
      <c r="L382" s="42"/>
      <c r="M382" s="212" t="s">
        <v>1</v>
      </c>
      <c r="N382" s="213" t="s">
        <v>41</v>
      </c>
      <c r="O382" s="78"/>
      <c r="P382" s="214">
        <f>O382*H382</f>
        <v>0</v>
      </c>
      <c r="Q382" s="214">
        <v>0.00068999999999999997</v>
      </c>
      <c r="R382" s="214">
        <f>Q382*H382</f>
        <v>0.0081254399999999994</v>
      </c>
      <c r="S382" s="214">
        <v>0</v>
      </c>
      <c r="T382" s="215">
        <f>S382*H382</f>
        <v>0</v>
      </c>
      <c r="AR382" s="16" t="s">
        <v>190</v>
      </c>
      <c r="AT382" s="16" t="s">
        <v>186</v>
      </c>
      <c r="AU382" s="16" t="s">
        <v>80</v>
      </c>
      <c r="AY382" s="16" t="s">
        <v>184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6" t="s">
        <v>78</v>
      </c>
      <c r="BK382" s="216">
        <f>ROUND(I382*H382,2)</f>
        <v>0</v>
      </c>
      <c r="BL382" s="16" t="s">
        <v>190</v>
      </c>
      <c r="BM382" s="16" t="s">
        <v>895</v>
      </c>
    </row>
    <row r="383" s="1" customFormat="1" ht="16.5" customHeight="1">
      <c r="B383" s="37"/>
      <c r="C383" s="205" t="s">
        <v>896</v>
      </c>
      <c r="D383" s="205" t="s">
        <v>186</v>
      </c>
      <c r="E383" s="206" t="s">
        <v>897</v>
      </c>
      <c r="F383" s="207" t="s">
        <v>898</v>
      </c>
      <c r="G383" s="208" t="s">
        <v>241</v>
      </c>
      <c r="H383" s="209">
        <v>0.012</v>
      </c>
      <c r="I383" s="210"/>
      <c r="J383" s="211">
        <f>ROUND(I383*H383,2)</f>
        <v>0</v>
      </c>
      <c r="K383" s="207" t="s">
        <v>197</v>
      </c>
      <c r="L383" s="42"/>
      <c r="M383" s="212" t="s">
        <v>1</v>
      </c>
      <c r="N383" s="213" t="s">
        <v>41</v>
      </c>
      <c r="O383" s="78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AR383" s="16" t="s">
        <v>256</v>
      </c>
      <c r="AT383" s="16" t="s">
        <v>186</v>
      </c>
      <c r="AU383" s="16" t="s">
        <v>80</v>
      </c>
      <c r="AY383" s="16" t="s">
        <v>184</v>
      </c>
      <c r="BE383" s="216">
        <f>IF(N383="základní",J383,0)</f>
        <v>0</v>
      </c>
      <c r="BF383" s="216">
        <f>IF(N383="snížená",J383,0)</f>
        <v>0</v>
      </c>
      <c r="BG383" s="216">
        <f>IF(N383="zákl. přenesená",J383,0)</f>
        <v>0</v>
      </c>
      <c r="BH383" s="216">
        <f>IF(N383="sníž. přenesená",J383,0)</f>
        <v>0</v>
      </c>
      <c r="BI383" s="216">
        <f>IF(N383="nulová",J383,0)</f>
        <v>0</v>
      </c>
      <c r="BJ383" s="16" t="s">
        <v>78</v>
      </c>
      <c r="BK383" s="216">
        <f>ROUND(I383*H383,2)</f>
        <v>0</v>
      </c>
      <c r="BL383" s="16" t="s">
        <v>256</v>
      </c>
      <c r="BM383" s="16" t="s">
        <v>899</v>
      </c>
    </row>
    <row r="384" s="10" customFormat="1" ht="22.8" customHeight="1">
      <c r="B384" s="189"/>
      <c r="C384" s="190"/>
      <c r="D384" s="191" t="s">
        <v>69</v>
      </c>
      <c r="E384" s="203" t="s">
        <v>900</v>
      </c>
      <c r="F384" s="203" t="s">
        <v>901</v>
      </c>
      <c r="G384" s="190"/>
      <c r="H384" s="190"/>
      <c r="I384" s="193"/>
      <c r="J384" s="204">
        <f>BK384</f>
        <v>0</v>
      </c>
      <c r="K384" s="190"/>
      <c r="L384" s="195"/>
      <c r="M384" s="196"/>
      <c r="N384" s="197"/>
      <c r="O384" s="197"/>
      <c r="P384" s="198">
        <f>SUM(P385:P408)</f>
        <v>0</v>
      </c>
      <c r="Q384" s="197"/>
      <c r="R384" s="198">
        <f>SUM(R385:R408)</f>
        <v>0.55288179999999998</v>
      </c>
      <c r="S384" s="197"/>
      <c r="T384" s="199">
        <f>SUM(T385:T408)</f>
        <v>0</v>
      </c>
      <c r="AR384" s="200" t="s">
        <v>80</v>
      </c>
      <c r="AT384" s="201" t="s">
        <v>69</v>
      </c>
      <c r="AU384" s="201" t="s">
        <v>78</v>
      </c>
      <c r="AY384" s="200" t="s">
        <v>184</v>
      </c>
      <c r="BK384" s="202">
        <f>SUM(BK385:BK408)</f>
        <v>0</v>
      </c>
    </row>
    <row r="385" s="1" customFormat="1" ht="16.5" customHeight="1">
      <c r="B385" s="37"/>
      <c r="C385" s="205" t="s">
        <v>902</v>
      </c>
      <c r="D385" s="205" t="s">
        <v>186</v>
      </c>
      <c r="E385" s="206" t="s">
        <v>903</v>
      </c>
      <c r="F385" s="207" t="s">
        <v>904</v>
      </c>
      <c r="G385" s="208" t="s">
        <v>189</v>
      </c>
      <c r="H385" s="209">
        <v>326.77999999999997</v>
      </c>
      <c r="I385" s="210"/>
      <c r="J385" s="211">
        <f>ROUND(I385*H385,2)</f>
        <v>0</v>
      </c>
      <c r="K385" s="207" t="s">
        <v>197</v>
      </c>
      <c r="L385" s="42"/>
      <c r="M385" s="212" t="s">
        <v>1</v>
      </c>
      <c r="N385" s="213" t="s">
        <v>41</v>
      </c>
      <c r="O385" s="78"/>
      <c r="P385" s="214">
        <f>O385*H385</f>
        <v>0</v>
      </c>
      <c r="Q385" s="214">
        <v>0.00036000000000000002</v>
      </c>
      <c r="R385" s="214">
        <f>Q385*H385</f>
        <v>0.1176408</v>
      </c>
      <c r="S385" s="214">
        <v>0</v>
      </c>
      <c r="T385" s="215">
        <f>S385*H385</f>
        <v>0</v>
      </c>
      <c r="AR385" s="16" t="s">
        <v>256</v>
      </c>
      <c r="AT385" s="16" t="s">
        <v>186</v>
      </c>
      <c r="AU385" s="16" t="s">
        <v>80</v>
      </c>
      <c r="AY385" s="16" t="s">
        <v>184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16" t="s">
        <v>78</v>
      </c>
      <c r="BK385" s="216">
        <f>ROUND(I385*H385,2)</f>
        <v>0</v>
      </c>
      <c r="BL385" s="16" t="s">
        <v>256</v>
      </c>
      <c r="BM385" s="16" t="s">
        <v>905</v>
      </c>
    </row>
    <row r="386" s="11" customFormat="1">
      <c r="B386" s="217"/>
      <c r="C386" s="218"/>
      <c r="D386" s="219" t="s">
        <v>192</v>
      </c>
      <c r="E386" s="220" t="s">
        <v>126</v>
      </c>
      <c r="F386" s="221" t="s">
        <v>906</v>
      </c>
      <c r="G386" s="218"/>
      <c r="H386" s="222">
        <v>3.6000000000000001</v>
      </c>
      <c r="I386" s="223"/>
      <c r="J386" s="218"/>
      <c r="K386" s="218"/>
      <c r="L386" s="224"/>
      <c r="M386" s="225"/>
      <c r="N386" s="226"/>
      <c r="O386" s="226"/>
      <c r="P386" s="226"/>
      <c r="Q386" s="226"/>
      <c r="R386" s="226"/>
      <c r="S386" s="226"/>
      <c r="T386" s="227"/>
      <c r="AT386" s="228" t="s">
        <v>192</v>
      </c>
      <c r="AU386" s="228" t="s">
        <v>80</v>
      </c>
      <c r="AV386" s="11" t="s">
        <v>80</v>
      </c>
      <c r="AW386" s="11" t="s">
        <v>32</v>
      </c>
      <c r="AX386" s="11" t="s">
        <v>70</v>
      </c>
      <c r="AY386" s="228" t="s">
        <v>184</v>
      </c>
    </row>
    <row r="387" s="11" customFormat="1">
      <c r="B387" s="217"/>
      <c r="C387" s="218"/>
      <c r="D387" s="219" t="s">
        <v>192</v>
      </c>
      <c r="E387" s="220" t="s">
        <v>1</v>
      </c>
      <c r="F387" s="221" t="s">
        <v>907</v>
      </c>
      <c r="G387" s="218"/>
      <c r="H387" s="222">
        <v>3.6000000000000001</v>
      </c>
      <c r="I387" s="223"/>
      <c r="J387" s="218"/>
      <c r="K387" s="218"/>
      <c r="L387" s="224"/>
      <c r="M387" s="225"/>
      <c r="N387" s="226"/>
      <c r="O387" s="226"/>
      <c r="P387" s="226"/>
      <c r="Q387" s="226"/>
      <c r="R387" s="226"/>
      <c r="S387" s="226"/>
      <c r="T387" s="227"/>
      <c r="AT387" s="228" t="s">
        <v>192</v>
      </c>
      <c r="AU387" s="228" t="s">
        <v>80</v>
      </c>
      <c r="AV387" s="11" t="s">
        <v>80</v>
      </c>
      <c r="AW387" s="11" t="s">
        <v>32</v>
      </c>
      <c r="AX387" s="11" t="s">
        <v>70</v>
      </c>
      <c r="AY387" s="228" t="s">
        <v>184</v>
      </c>
    </row>
    <row r="388" s="11" customFormat="1">
      <c r="B388" s="217"/>
      <c r="C388" s="218"/>
      <c r="D388" s="219" t="s">
        <v>192</v>
      </c>
      <c r="E388" s="220" t="s">
        <v>124</v>
      </c>
      <c r="F388" s="221" t="s">
        <v>908</v>
      </c>
      <c r="G388" s="218"/>
      <c r="H388" s="222">
        <v>33.299999999999997</v>
      </c>
      <c r="I388" s="223"/>
      <c r="J388" s="218"/>
      <c r="K388" s="218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192</v>
      </c>
      <c r="AU388" s="228" t="s">
        <v>80</v>
      </c>
      <c r="AV388" s="11" t="s">
        <v>80</v>
      </c>
      <c r="AW388" s="11" t="s">
        <v>32</v>
      </c>
      <c r="AX388" s="11" t="s">
        <v>70</v>
      </c>
      <c r="AY388" s="228" t="s">
        <v>184</v>
      </c>
    </row>
    <row r="389" s="11" customFormat="1">
      <c r="B389" s="217"/>
      <c r="C389" s="218"/>
      <c r="D389" s="219" t="s">
        <v>192</v>
      </c>
      <c r="E389" s="220" t="s">
        <v>1</v>
      </c>
      <c r="F389" s="221" t="s">
        <v>909</v>
      </c>
      <c r="G389" s="218"/>
      <c r="H389" s="222">
        <v>33.299999999999997</v>
      </c>
      <c r="I389" s="223"/>
      <c r="J389" s="218"/>
      <c r="K389" s="218"/>
      <c r="L389" s="224"/>
      <c r="M389" s="225"/>
      <c r="N389" s="226"/>
      <c r="O389" s="226"/>
      <c r="P389" s="226"/>
      <c r="Q389" s="226"/>
      <c r="R389" s="226"/>
      <c r="S389" s="226"/>
      <c r="T389" s="227"/>
      <c r="AT389" s="228" t="s">
        <v>192</v>
      </c>
      <c r="AU389" s="228" t="s">
        <v>80</v>
      </c>
      <c r="AV389" s="11" t="s">
        <v>80</v>
      </c>
      <c r="AW389" s="11" t="s">
        <v>32</v>
      </c>
      <c r="AX389" s="11" t="s">
        <v>70</v>
      </c>
      <c r="AY389" s="228" t="s">
        <v>184</v>
      </c>
    </row>
    <row r="390" s="11" customFormat="1">
      <c r="B390" s="217"/>
      <c r="C390" s="218"/>
      <c r="D390" s="219" t="s">
        <v>192</v>
      </c>
      <c r="E390" s="220" t="s">
        <v>120</v>
      </c>
      <c r="F390" s="221" t="s">
        <v>910</v>
      </c>
      <c r="G390" s="218"/>
      <c r="H390" s="222">
        <v>11.52</v>
      </c>
      <c r="I390" s="223"/>
      <c r="J390" s="218"/>
      <c r="K390" s="218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192</v>
      </c>
      <c r="AU390" s="228" t="s">
        <v>80</v>
      </c>
      <c r="AV390" s="11" t="s">
        <v>80</v>
      </c>
      <c r="AW390" s="11" t="s">
        <v>32</v>
      </c>
      <c r="AX390" s="11" t="s">
        <v>70</v>
      </c>
      <c r="AY390" s="228" t="s">
        <v>184</v>
      </c>
    </row>
    <row r="391" s="11" customFormat="1">
      <c r="B391" s="217"/>
      <c r="C391" s="218"/>
      <c r="D391" s="219" t="s">
        <v>192</v>
      </c>
      <c r="E391" s="220" t="s">
        <v>118</v>
      </c>
      <c r="F391" s="221" t="s">
        <v>911</v>
      </c>
      <c r="G391" s="218"/>
      <c r="H391" s="222">
        <v>15.867000000000001</v>
      </c>
      <c r="I391" s="223"/>
      <c r="J391" s="218"/>
      <c r="K391" s="218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192</v>
      </c>
      <c r="AU391" s="228" t="s">
        <v>80</v>
      </c>
      <c r="AV391" s="11" t="s">
        <v>80</v>
      </c>
      <c r="AW391" s="11" t="s">
        <v>32</v>
      </c>
      <c r="AX391" s="11" t="s">
        <v>70</v>
      </c>
      <c r="AY391" s="228" t="s">
        <v>184</v>
      </c>
    </row>
    <row r="392" s="11" customFormat="1">
      <c r="B392" s="217"/>
      <c r="C392" s="218"/>
      <c r="D392" s="219" t="s">
        <v>192</v>
      </c>
      <c r="E392" s="220" t="s">
        <v>116</v>
      </c>
      <c r="F392" s="221" t="s">
        <v>912</v>
      </c>
      <c r="G392" s="218"/>
      <c r="H392" s="222">
        <v>225.59299999999999</v>
      </c>
      <c r="I392" s="223"/>
      <c r="J392" s="218"/>
      <c r="K392" s="218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192</v>
      </c>
      <c r="AU392" s="228" t="s">
        <v>80</v>
      </c>
      <c r="AV392" s="11" t="s">
        <v>80</v>
      </c>
      <c r="AW392" s="11" t="s">
        <v>32</v>
      </c>
      <c r="AX392" s="11" t="s">
        <v>70</v>
      </c>
      <c r="AY392" s="228" t="s">
        <v>184</v>
      </c>
    </row>
    <row r="393" s="12" customFormat="1">
      <c r="B393" s="239"/>
      <c r="C393" s="240"/>
      <c r="D393" s="219" t="s">
        <v>192</v>
      </c>
      <c r="E393" s="241" t="s">
        <v>1</v>
      </c>
      <c r="F393" s="242" t="s">
        <v>287</v>
      </c>
      <c r="G393" s="240"/>
      <c r="H393" s="243">
        <v>326.77999999999997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AT393" s="249" t="s">
        <v>192</v>
      </c>
      <c r="AU393" s="249" t="s">
        <v>80</v>
      </c>
      <c r="AV393" s="12" t="s">
        <v>190</v>
      </c>
      <c r="AW393" s="12" t="s">
        <v>32</v>
      </c>
      <c r="AX393" s="12" t="s">
        <v>78</v>
      </c>
      <c r="AY393" s="249" t="s">
        <v>184</v>
      </c>
    </row>
    <row r="394" s="1" customFormat="1" ht="22.5" customHeight="1">
      <c r="B394" s="37"/>
      <c r="C394" s="229" t="s">
        <v>913</v>
      </c>
      <c r="D394" s="229" t="s">
        <v>257</v>
      </c>
      <c r="E394" s="230" t="s">
        <v>914</v>
      </c>
      <c r="F394" s="231" t="s">
        <v>915</v>
      </c>
      <c r="G394" s="232" t="s">
        <v>189</v>
      </c>
      <c r="H394" s="233">
        <v>366.69799999999998</v>
      </c>
      <c r="I394" s="234"/>
      <c r="J394" s="235">
        <f>ROUND(I394*H394,2)</f>
        <v>0</v>
      </c>
      <c r="K394" s="231" t="s">
        <v>197</v>
      </c>
      <c r="L394" s="236"/>
      <c r="M394" s="237" t="s">
        <v>1</v>
      </c>
      <c r="N394" s="238" t="s">
        <v>41</v>
      </c>
      <c r="O394" s="78"/>
      <c r="P394" s="214">
        <f>O394*H394</f>
        <v>0</v>
      </c>
      <c r="Q394" s="214">
        <v>0.001</v>
      </c>
      <c r="R394" s="214">
        <f>Q394*H394</f>
        <v>0.36669799999999997</v>
      </c>
      <c r="S394" s="214">
        <v>0</v>
      </c>
      <c r="T394" s="215">
        <f>S394*H394</f>
        <v>0</v>
      </c>
      <c r="AR394" s="16" t="s">
        <v>346</v>
      </c>
      <c r="AT394" s="16" t="s">
        <v>257</v>
      </c>
      <c r="AU394" s="16" t="s">
        <v>80</v>
      </c>
      <c r="AY394" s="16" t="s">
        <v>184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6" t="s">
        <v>78</v>
      </c>
      <c r="BK394" s="216">
        <f>ROUND(I394*H394,2)</f>
        <v>0</v>
      </c>
      <c r="BL394" s="16" t="s">
        <v>256</v>
      </c>
      <c r="BM394" s="16" t="s">
        <v>916</v>
      </c>
    </row>
    <row r="395" s="11" customFormat="1">
      <c r="B395" s="217"/>
      <c r="C395" s="218"/>
      <c r="D395" s="219" t="s">
        <v>192</v>
      </c>
      <c r="E395" s="220" t="s">
        <v>1</v>
      </c>
      <c r="F395" s="221" t="s">
        <v>917</v>
      </c>
      <c r="G395" s="218"/>
      <c r="H395" s="222">
        <v>248.15199999999999</v>
      </c>
      <c r="I395" s="223"/>
      <c r="J395" s="218"/>
      <c r="K395" s="218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192</v>
      </c>
      <c r="AU395" s="228" t="s">
        <v>80</v>
      </c>
      <c r="AV395" s="11" t="s">
        <v>80</v>
      </c>
      <c r="AW395" s="11" t="s">
        <v>32</v>
      </c>
      <c r="AX395" s="11" t="s">
        <v>70</v>
      </c>
      <c r="AY395" s="228" t="s">
        <v>184</v>
      </c>
    </row>
    <row r="396" s="11" customFormat="1">
      <c r="B396" s="217"/>
      <c r="C396" s="218"/>
      <c r="D396" s="219" t="s">
        <v>192</v>
      </c>
      <c r="E396" s="220" t="s">
        <v>1</v>
      </c>
      <c r="F396" s="221" t="s">
        <v>918</v>
      </c>
      <c r="G396" s="218"/>
      <c r="H396" s="222">
        <v>17.454000000000001</v>
      </c>
      <c r="I396" s="223"/>
      <c r="J396" s="218"/>
      <c r="K396" s="218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192</v>
      </c>
      <c r="AU396" s="228" t="s">
        <v>80</v>
      </c>
      <c r="AV396" s="11" t="s">
        <v>80</v>
      </c>
      <c r="AW396" s="11" t="s">
        <v>32</v>
      </c>
      <c r="AX396" s="11" t="s">
        <v>70</v>
      </c>
      <c r="AY396" s="228" t="s">
        <v>184</v>
      </c>
    </row>
    <row r="397" s="11" customFormat="1">
      <c r="B397" s="217"/>
      <c r="C397" s="218"/>
      <c r="D397" s="219" t="s">
        <v>192</v>
      </c>
      <c r="E397" s="220" t="s">
        <v>1</v>
      </c>
      <c r="F397" s="221" t="s">
        <v>919</v>
      </c>
      <c r="G397" s="218"/>
      <c r="H397" s="222">
        <v>12.672000000000001</v>
      </c>
      <c r="I397" s="223"/>
      <c r="J397" s="218"/>
      <c r="K397" s="218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192</v>
      </c>
      <c r="AU397" s="228" t="s">
        <v>80</v>
      </c>
      <c r="AV397" s="11" t="s">
        <v>80</v>
      </c>
      <c r="AW397" s="11" t="s">
        <v>32</v>
      </c>
      <c r="AX397" s="11" t="s">
        <v>70</v>
      </c>
      <c r="AY397" s="228" t="s">
        <v>184</v>
      </c>
    </row>
    <row r="398" s="11" customFormat="1">
      <c r="B398" s="217"/>
      <c r="C398" s="218"/>
      <c r="D398" s="219" t="s">
        <v>192</v>
      </c>
      <c r="E398" s="220" t="s">
        <v>1</v>
      </c>
      <c r="F398" s="221" t="s">
        <v>920</v>
      </c>
      <c r="G398" s="218"/>
      <c r="H398" s="222">
        <v>36.630000000000003</v>
      </c>
      <c r="I398" s="223"/>
      <c r="J398" s="218"/>
      <c r="K398" s="218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192</v>
      </c>
      <c r="AU398" s="228" t="s">
        <v>80</v>
      </c>
      <c r="AV398" s="11" t="s">
        <v>80</v>
      </c>
      <c r="AW398" s="11" t="s">
        <v>32</v>
      </c>
      <c r="AX398" s="11" t="s">
        <v>70</v>
      </c>
      <c r="AY398" s="228" t="s">
        <v>184</v>
      </c>
    </row>
    <row r="399" s="11" customFormat="1">
      <c r="B399" s="217"/>
      <c r="C399" s="218"/>
      <c r="D399" s="219" t="s">
        <v>192</v>
      </c>
      <c r="E399" s="220" t="s">
        <v>1</v>
      </c>
      <c r="F399" s="221" t="s">
        <v>921</v>
      </c>
      <c r="G399" s="218"/>
      <c r="H399" s="222">
        <v>3.96</v>
      </c>
      <c r="I399" s="223"/>
      <c r="J399" s="218"/>
      <c r="K399" s="218"/>
      <c r="L399" s="224"/>
      <c r="M399" s="225"/>
      <c r="N399" s="226"/>
      <c r="O399" s="226"/>
      <c r="P399" s="226"/>
      <c r="Q399" s="226"/>
      <c r="R399" s="226"/>
      <c r="S399" s="226"/>
      <c r="T399" s="227"/>
      <c r="AT399" s="228" t="s">
        <v>192</v>
      </c>
      <c r="AU399" s="228" t="s">
        <v>80</v>
      </c>
      <c r="AV399" s="11" t="s">
        <v>80</v>
      </c>
      <c r="AW399" s="11" t="s">
        <v>32</v>
      </c>
      <c r="AX399" s="11" t="s">
        <v>70</v>
      </c>
      <c r="AY399" s="228" t="s">
        <v>184</v>
      </c>
    </row>
    <row r="400" s="12" customFormat="1">
      <c r="B400" s="239"/>
      <c r="C400" s="240"/>
      <c r="D400" s="219" t="s">
        <v>192</v>
      </c>
      <c r="E400" s="241" t="s">
        <v>1</v>
      </c>
      <c r="F400" s="242" t="s">
        <v>287</v>
      </c>
      <c r="G400" s="240"/>
      <c r="H400" s="243">
        <v>318.868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AT400" s="249" t="s">
        <v>192</v>
      </c>
      <c r="AU400" s="249" t="s">
        <v>80</v>
      </c>
      <c r="AV400" s="12" t="s">
        <v>190</v>
      </c>
      <c r="AW400" s="12" t="s">
        <v>32</v>
      </c>
      <c r="AX400" s="12" t="s">
        <v>78</v>
      </c>
      <c r="AY400" s="249" t="s">
        <v>184</v>
      </c>
    </row>
    <row r="401" s="11" customFormat="1">
      <c r="B401" s="217"/>
      <c r="C401" s="218"/>
      <c r="D401" s="219" t="s">
        <v>192</v>
      </c>
      <c r="E401" s="218"/>
      <c r="F401" s="221" t="s">
        <v>922</v>
      </c>
      <c r="G401" s="218"/>
      <c r="H401" s="222">
        <v>366.69799999999998</v>
      </c>
      <c r="I401" s="223"/>
      <c r="J401" s="218"/>
      <c r="K401" s="218"/>
      <c r="L401" s="224"/>
      <c r="M401" s="225"/>
      <c r="N401" s="226"/>
      <c r="O401" s="226"/>
      <c r="P401" s="226"/>
      <c r="Q401" s="226"/>
      <c r="R401" s="226"/>
      <c r="S401" s="226"/>
      <c r="T401" s="227"/>
      <c r="AT401" s="228" t="s">
        <v>192</v>
      </c>
      <c r="AU401" s="228" t="s">
        <v>80</v>
      </c>
      <c r="AV401" s="11" t="s">
        <v>80</v>
      </c>
      <c r="AW401" s="11" t="s">
        <v>4</v>
      </c>
      <c r="AX401" s="11" t="s">
        <v>78</v>
      </c>
      <c r="AY401" s="228" t="s">
        <v>184</v>
      </c>
    </row>
    <row r="402" s="1" customFormat="1" ht="22.5" customHeight="1">
      <c r="B402" s="37"/>
      <c r="C402" s="229" t="s">
        <v>923</v>
      </c>
      <c r="D402" s="229" t="s">
        <v>257</v>
      </c>
      <c r="E402" s="230" t="s">
        <v>924</v>
      </c>
      <c r="F402" s="231" t="s">
        <v>925</v>
      </c>
      <c r="G402" s="232" t="s">
        <v>189</v>
      </c>
      <c r="H402" s="233">
        <v>4.9939999999999998</v>
      </c>
      <c r="I402" s="234"/>
      <c r="J402" s="235">
        <f>ROUND(I402*H402,2)</f>
        <v>0</v>
      </c>
      <c r="K402" s="231" t="s">
        <v>197</v>
      </c>
      <c r="L402" s="236"/>
      <c r="M402" s="237" t="s">
        <v>1</v>
      </c>
      <c r="N402" s="238" t="s">
        <v>41</v>
      </c>
      <c r="O402" s="78"/>
      <c r="P402" s="214">
        <f>O402*H402</f>
        <v>0</v>
      </c>
      <c r="Q402" s="214">
        <v>0.0040000000000000001</v>
      </c>
      <c r="R402" s="214">
        <f>Q402*H402</f>
        <v>0.019976000000000001</v>
      </c>
      <c r="S402" s="214">
        <v>0</v>
      </c>
      <c r="T402" s="215">
        <f>S402*H402</f>
        <v>0</v>
      </c>
      <c r="AR402" s="16" t="s">
        <v>346</v>
      </c>
      <c r="AT402" s="16" t="s">
        <v>257</v>
      </c>
      <c r="AU402" s="16" t="s">
        <v>80</v>
      </c>
      <c r="AY402" s="16" t="s">
        <v>184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16" t="s">
        <v>78</v>
      </c>
      <c r="BK402" s="216">
        <f>ROUND(I402*H402,2)</f>
        <v>0</v>
      </c>
      <c r="BL402" s="16" t="s">
        <v>256</v>
      </c>
      <c r="BM402" s="16" t="s">
        <v>926</v>
      </c>
    </row>
    <row r="403" s="1" customFormat="1" ht="22.5" customHeight="1">
      <c r="B403" s="37"/>
      <c r="C403" s="229" t="s">
        <v>927</v>
      </c>
      <c r="D403" s="229" t="s">
        <v>257</v>
      </c>
      <c r="E403" s="230" t="s">
        <v>928</v>
      </c>
      <c r="F403" s="231" t="s">
        <v>929</v>
      </c>
      <c r="G403" s="232" t="s">
        <v>189</v>
      </c>
      <c r="H403" s="233">
        <v>46.191000000000002</v>
      </c>
      <c r="I403" s="234"/>
      <c r="J403" s="235">
        <f>ROUND(I403*H403,2)</f>
        <v>0</v>
      </c>
      <c r="K403" s="231" t="s">
        <v>197</v>
      </c>
      <c r="L403" s="236"/>
      <c r="M403" s="237" t="s">
        <v>1</v>
      </c>
      <c r="N403" s="238" t="s">
        <v>41</v>
      </c>
      <c r="O403" s="78"/>
      <c r="P403" s="214">
        <f>O403*H403</f>
        <v>0</v>
      </c>
      <c r="Q403" s="214">
        <v>0.001</v>
      </c>
      <c r="R403" s="214">
        <f>Q403*H403</f>
        <v>0.046191000000000003</v>
      </c>
      <c r="S403" s="214">
        <v>0</v>
      </c>
      <c r="T403" s="215">
        <f>S403*H403</f>
        <v>0</v>
      </c>
      <c r="AR403" s="16" t="s">
        <v>346</v>
      </c>
      <c r="AT403" s="16" t="s">
        <v>257</v>
      </c>
      <c r="AU403" s="16" t="s">
        <v>80</v>
      </c>
      <c r="AY403" s="16" t="s">
        <v>184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6" t="s">
        <v>78</v>
      </c>
      <c r="BK403" s="216">
        <f>ROUND(I403*H403,2)</f>
        <v>0</v>
      </c>
      <c r="BL403" s="16" t="s">
        <v>256</v>
      </c>
      <c r="BM403" s="16" t="s">
        <v>930</v>
      </c>
    </row>
    <row r="404" s="1" customFormat="1" ht="16.5" customHeight="1">
      <c r="B404" s="37"/>
      <c r="C404" s="205" t="s">
        <v>931</v>
      </c>
      <c r="D404" s="205" t="s">
        <v>186</v>
      </c>
      <c r="E404" s="206" t="s">
        <v>932</v>
      </c>
      <c r="F404" s="207" t="s">
        <v>933</v>
      </c>
      <c r="G404" s="208" t="s">
        <v>189</v>
      </c>
      <c r="H404" s="209">
        <v>3.6000000000000001</v>
      </c>
      <c r="I404" s="210"/>
      <c r="J404" s="211">
        <f>ROUND(I404*H404,2)</f>
        <v>0</v>
      </c>
      <c r="K404" s="207" t="s">
        <v>197</v>
      </c>
      <c r="L404" s="42"/>
      <c r="M404" s="212" t="s">
        <v>1</v>
      </c>
      <c r="N404" s="213" t="s">
        <v>41</v>
      </c>
      <c r="O404" s="78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AR404" s="16" t="s">
        <v>256</v>
      </c>
      <c r="AT404" s="16" t="s">
        <v>186</v>
      </c>
      <c r="AU404" s="16" t="s">
        <v>80</v>
      </c>
      <c r="AY404" s="16" t="s">
        <v>184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6" t="s">
        <v>78</v>
      </c>
      <c r="BK404" s="216">
        <f>ROUND(I404*H404,2)</f>
        <v>0</v>
      </c>
      <c r="BL404" s="16" t="s">
        <v>256</v>
      </c>
      <c r="BM404" s="16" t="s">
        <v>934</v>
      </c>
    </row>
    <row r="405" s="11" customFormat="1">
      <c r="B405" s="217"/>
      <c r="C405" s="218"/>
      <c r="D405" s="219" t="s">
        <v>192</v>
      </c>
      <c r="E405" s="220" t="s">
        <v>1</v>
      </c>
      <c r="F405" s="221" t="s">
        <v>126</v>
      </c>
      <c r="G405" s="218"/>
      <c r="H405" s="222">
        <v>3.6000000000000001</v>
      </c>
      <c r="I405" s="223"/>
      <c r="J405" s="218"/>
      <c r="K405" s="218"/>
      <c r="L405" s="224"/>
      <c r="M405" s="225"/>
      <c r="N405" s="226"/>
      <c r="O405" s="226"/>
      <c r="P405" s="226"/>
      <c r="Q405" s="226"/>
      <c r="R405" s="226"/>
      <c r="S405" s="226"/>
      <c r="T405" s="227"/>
      <c r="AT405" s="228" t="s">
        <v>192</v>
      </c>
      <c r="AU405" s="228" t="s">
        <v>80</v>
      </c>
      <c r="AV405" s="11" t="s">
        <v>80</v>
      </c>
      <c r="AW405" s="11" t="s">
        <v>32</v>
      </c>
      <c r="AX405" s="11" t="s">
        <v>78</v>
      </c>
      <c r="AY405" s="228" t="s">
        <v>184</v>
      </c>
    </row>
    <row r="406" s="1" customFormat="1" ht="16.5" customHeight="1">
      <c r="B406" s="37"/>
      <c r="C406" s="229" t="s">
        <v>935</v>
      </c>
      <c r="D406" s="229" t="s">
        <v>257</v>
      </c>
      <c r="E406" s="230" t="s">
        <v>936</v>
      </c>
      <c r="F406" s="231" t="s">
        <v>937</v>
      </c>
      <c r="G406" s="232" t="s">
        <v>189</v>
      </c>
      <c r="H406" s="233">
        <v>3.96</v>
      </c>
      <c r="I406" s="234"/>
      <c r="J406" s="235">
        <f>ROUND(I406*H406,2)</f>
        <v>0</v>
      </c>
      <c r="K406" s="231" t="s">
        <v>197</v>
      </c>
      <c r="L406" s="236"/>
      <c r="M406" s="237" t="s">
        <v>1</v>
      </c>
      <c r="N406" s="238" t="s">
        <v>41</v>
      </c>
      <c r="O406" s="78"/>
      <c r="P406" s="214">
        <f>O406*H406</f>
        <v>0</v>
      </c>
      <c r="Q406" s="214">
        <v>0.00059999999999999995</v>
      </c>
      <c r="R406" s="214">
        <f>Q406*H406</f>
        <v>0.0023759999999999996</v>
      </c>
      <c r="S406" s="214">
        <v>0</v>
      </c>
      <c r="T406" s="215">
        <f>S406*H406</f>
        <v>0</v>
      </c>
      <c r="AR406" s="16" t="s">
        <v>346</v>
      </c>
      <c r="AT406" s="16" t="s">
        <v>257</v>
      </c>
      <c r="AU406" s="16" t="s">
        <v>80</v>
      </c>
      <c r="AY406" s="16" t="s">
        <v>184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6" t="s">
        <v>78</v>
      </c>
      <c r="BK406" s="216">
        <f>ROUND(I406*H406,2)</f>
        <v>0</v>
      </c>
      <c r="BL406" s="16" t="s">
        <v>256</v>
      </c>
      <c r="BM406" s="16" t="s">
        <v>938</v>
      </c>
    </row>
    <row r="407" s="11" customFormat="1">
      <c r="B407" s="217"/>
      <c r="C407" s="218"/>
      <c r="D407" s="219" t="s">
        <v>192</v>
      </c>
      <c r="E407" s="220" t="s">
        <v>1</v>
      </c>
      <c r="F407" s="221" t="s">
        <v>921</v>
      </c>
      <c r="G407" s="218"/>
      <c r="H407" s="222">
        <v>3.96</v>
      </c>
      <c r="I407" s="223"/>
      <c r="J407" s="218"/>
      <c r="K407" s="218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192</v>
      </c>
      <c r="AU407" s="228" t="s">
        <v>80</v>
      </c>
      <c r="AV407" s="11" t="s">
        <v>80</v>
      </c>
      <c r="AW407" s="11" t="s">
        <v>32</v>
      </c>
      <c r="AX407" s="11" t="s">
        <v>78</v>
      </c>
      <c r="AY407" s="228" t="s">
        <v>184</v>
      </c>
    </row>
    <row r="408" s="1" customFormat="1" ht="16.5" customHeight="1">
      <c r="B408" s="37"/>
      <c r="C408" s="205" t="s">
        <v>939</v>
      </c>
      <c r="D408" s="205" t="s">
        <v>186</v>
      </c>
      <c r="E408" s="206" t="s">
        <v>940</v>
      </c>
      <c r="F408" s="207" t="s">
        <v>941</v>
      </c>
      <c r="G408" s="208" t="s">
        <v>241</v>
      </c>
      <c r="H408" s="209">
        <v>0.55300000000000005</v>
      </c>
      <c r="I408" s="210"/>
      <c r="J408" s="211">
        <f>ROUND(I408*H408,2)</f>
        <v>0</v>
      </c>
      <c r="K408" s="207" t="s">
        <v>197</v>
      </c>
      <c r="L408" s="42"/>
      <c r="M408" s="212" t="s">
        <v>1</v>
      </c>
      <c r="N408" s="213" t="s">
        <v>41</v>
      </c>
      <c r="O408" s="78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AR408" s="16" t="s">
        <v>256</v>
      </c>
      <c r="AT408" s="16" t="s">
        <v>186</v>
      </c>
      <c r="AU408" s="16" t="s">
        <v>80</v>
      </c>
      <c r="AY408" s="16" t="s">
        <v>184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6" t="s">
        <v>78</v>
      </c>
      <c r="BK408" s="216">
        <f>ROUND(I408*H408,2)</f>
        <v>0</v>
      </c>
      <c r="BL408" s="16" t="s">
        <v>256</v>
      </c>
      <c r="BM408" s="16" t="s">
        <v>942</v>
      </c>
    </row>
    <row r="409" s="10" customFormat="1" ht="22.8" customHeight="1">
      <c r="B409" s="189"/>
      <c r="C409" s="190"/>
      <c r="D409" s="191" t="s">
        <v>69</v>
      </c>
      <c r="E409" s="203" t="s">
        <v>943</v>
      </c>
      <c r="F409" s="203" t="s">
        <v>944</v>
      </c>
      <c r="G409" s="190"/>
      <c r="H409" s="190"/>
      <c r="I409" s="193"/>
      <c r="J409" s="204">
        <f>BK409</f>
        <v>0</v>
      </c>
      <c r="K409" s="190"/>
      <c r="L409" s="195"/>
      <c r="M409" s="196"/>
      <c r="N409" s="197"/>
      <c r="O409" s="197"/>
      <c r="P409" s="198">
        <f>SUM(P410:P453)</f>
        <v>0</v>
      </c>
      <c r="Q409" s="197"/>
      <c r="R409" s="198">
        <f>SUM(R410:R453)</f>
        <v>3.5790314700000003</v>
      </c>
      <c r="S409" s="197"/>
      <c r="T409" s="199">
        <f>SUM(T410:T453)</f>
        <v>0</v>
      </c>
      <c r="AR409" s="200" t="s">
        <v>80</v>
      </c>
      <c r="AT409" s="201" t="s">
        <v>69</v>
      </c>
      <c r="AU409" s="201" t="s">
        <v>78</v>
      </c>
      <c r="AY409" s="200" t="s">
        <v>184</v>
      </c>
      <c r="BK409" s="202">
        <f>SUM(BK410:BK453)</f>
        <v>0</v>
      </c>
    </row>
    <row r="410" s="1" customFormat="1" ht="16.5" customHeight="1">
      <c r="B410" s="37"/>
      <c r="C410" s="205" t="s">
        <v>945</v>
      </c>
      <c r="D410" s="205" t="s">
        <v>186</v>
      </c>
      <c r="E410" s="206" t="s">
        <v>946</v>
      </c>
      <c r="F410" s="207" t="s">
        <v>947</v>
      </c>
      <c r="G410" s="208" t="s">
        <v>189</v>
      </c>
      <c r="H410" s="209">
        <v>39.200000000000003</v>
      </c>
      <c r="I410" s="210"/>
      <c r="J410" s="211">
        <f>ROUND(I410*H410,2)</f>
        <v>0</v>
      </c>
      <c r="K410" s="207" t="s">
        <v>197</v>
      </c>
      <c r="L410" s="42"/>
      <c r="M410" s="212" t="s">
        <v>1</v>
      </c>
      <c r="N410" s="213" t="s">
        <v>41</v>
      </c>
      <c r="O410" s="78"/>
      <c r="P410" s="214">
        <f>O410*H410</f>
        <v>0</v>
      </c>
      <c r="Q410" s="214">
        <v>0.00010000000000000001</v>
      </c>
      <c r="R410" s="214">
        <f>Q410*H410</f>
        <v>0.0039200000000000007</v>
      </c>
      <c r="S410" s="214">
        <v>0</v>
      </c>
      <c r="T410" s="215">
        <f>S410*H410</f>
        <v>0</v>
      </c>
      <c r="AR410" s="16" t="s">
        <v>256</v>
      </c>
      <c r="AT410" s="16" t="s">
        <v>186</v>
      </c>
      <c r="AU410" s="16" t="s">
        <v>80</v>
      </c>
      <c r="AY410" s="16" t="s">
        <v>184</v>
      </c>
      <c r="BE410" s="216">
        <f>IF(N410="základní",J410,0)</f>
        <v>0</v>
      </c>
      <c r="BF410" s="216">
        <f>IF(N410="snížená",J410,0)</f>
        <v>0</v>
      </c>
      <c r="BG410" s="216">
        <f>IF(N410="zákl. přenesená",J410,0)</f>
        <v>0</v>
      </c>
      <c r="BH410" s="216">
        <f>IF(N410="sníž. přenesená",J410,0)</f>
        <v>0</v>
      </c>
      <c r="BI410" s="216">
        <f>IF(N410="nulová",J410,0)</f>
        <v>0</v>
      </c>
      <c r="BJ410" s="16" t="s">
        <v>78</v>
      </c>
      <c r="BK410" s="216">
        <f>ROUND(I410*H410,2)</f>
        <v>0</v>
      </c>
      <c r="BL410" s="16" t="s">
        <v>256</v>
      </c>
      <c r="BM410" s="16" t="s">
        <v>948</v>
      </c>
    </row>
    <row r="411" s="11" customFormat="1">
      <c r="B411" s="217"/>
      <c r="C411" s="218"/>
      <c r="D411" s="219" t="s">
        <v>192</v>
      </c>
      <c r="E411" s="220" t="s">
        <v>1</v>
      </c>
      <c r="F411" s="221" t="s">
        <v>949</v>
      </c>
      <c r="G411" s="218"/>
      <c r="H411" s="222">
        <v>39.200000000000003</v>
      </c>
      <c r="I411" s="223"/>
      <c r="J411" s="218"/>
      <c r="K411" s="218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192</v>
      </c>
      <c r="AU411" s="228" t="s">
        <v>80</v>
      </c>
      <c r="AV411" s="11" t="s">
        <v>80</v>
      </c>
      <c r="AW411" s="11" t="s">
        <v>32</v>
      </c>
      <c r="AX411" s="11" t="s">
        <v>78</v>
      </c>
      <c r="AY411" s="228" t="s">
        <v>184</v>
      </c>
    </row>
    <row r="412" s="1" customFormat="1" ht="16.5" customHeight="1">
      <c r="B412" s="37"/>
      <c r="C412" s="229" t="s">
        <v>950</v>
      </c>
      <c r="D412" s="229" t="s">
        <v>257</v>
      </c>
      <c r="E412" s="230" t="s">
        <v>951</v>
      </c>
      <c r="F412" s="231" t="s">
        <v>952</v>
      </c>
      <c r="G412" s="232" t="s">
        <v>189</v>
      </c>
      <c r="H412" s="233">
        <v>21.991</v>
      </c>
      <c r="I412" s="234"/>
      <c r="J412" s="235">
        <f>ROUND(I412*H412,2)</f>
        <v>0</v>
      </c>
      <c r="K412" s="231" t="s">
        <v>197</v>
      </c>
      <c r="L412" s="236"/>
      <c r="M412" s="237" t="s">
        <v>1</v>
      </c>
      <c r="N412" s="238" t="s">
        <v>41</v>
      </c>
      <c r="O412" s="78"/>
      <c r="P412" s="214">
        <f>O412*H412</f>
        <v>0</v>
      </c>
      <c r="Q412" s="214">
        <v>0.0041999999999999997</v>
      </c>
      <c r="R412" s="214">
        <f>Q412*H412</f>
        <v>0.092362199999999992</v>
      </c>
      <c r="S412" s="214">
        <v>0</v>
      </c>
      <c r="T412" s="215">
        <f>S412*H412</f>
        <v>0</v>
      </c>
      <c r="AR412" s="16" t="s">
        <v>346</v>
      </c>
      <c r="AT412" s="16" t="s">
        <v>257</v>
      </c>
      <c r="AU412" s="16" t="s">
        <v>80</v>
      </c>
      <c r="AY412" s="16" t="s">
        <v>184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16" t="s">
        <v>78</v>
      </c>
      <c r="BK412" s="216">
        <f>ROUND(I412*H412,2)</f>
        <v>0</v>
      </c>
      <c r="BL412" s="16" t="s">
        <v>256</v>
      </c>
      <c r="BM412" s="16" t="s">
        <v>953</v>
      </c>
    </row>
    <row r="413" s="11" customFormat="1">
      <c r="B413" s="217"/>
      <c r="C413" s="218"/>
      <c r="D413" s="219" t="s">
        <v>192</v>
      </c>
      <c r="E413" s="220" t="s">
        <v>1</v>
      </c>
      <c r="F413" s="221" t="s">
        <v>954</v>
      </c>
      <c r="G413" s="218"/>
      <c r="H413" s="222">
        <v>21.559999999999999</v>
      </c>
      <c r="I413" s="223"/>
      <c r="J413" s="218"/>
      <c r="K413" s="218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192</v>
      </c>
      <c r="AU413" s="228" t="s">
        <v>80</v>
      </c>
      <c r="AV413" s="11" t="s">
        <v>80</v>
      </c>
      <c r="AW413" s="11" t="s">
        <v>32</v>
      </c>
      <c r="AX413" s="11" t="s">
        <v>78</v>
      </c>
      <c r="AY413" s="228" t="s">
        <v>184</v>
      </c>
    </row>
    <row r="414" s="11" customFormat="1">
      <c r="B414" s="217"/>
      <c r="C414" s="218"/>
      <c r="D414" s="219" t="s">
        <v>192</v>
      </c>
      <c r="E414" s="218"/>
      <c r="F414" s="221" t="s">
        <v>955</v>
      </c>
      <c r="G414" s="218"/>
      <c r="H414" s="222">
        <v>21.991</v>
      </c>
      <c r="I414" s="223"/>
      <c r="J414" s="218"/>
      <c r="K414" s="218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192</v>
      </c>
      <c r="AU414" s="228" t="s">
        <v>80</v>
      </c>
      <c r="AV414" s="11" t="s">
        <v>80</v>
      </c>
      <c r="AW414" s="11" t="s">
        <v>4</v>
      </c>
      <c r="AX414" s="11" t="s">
        <v>78</v>
      </c>
      <c r="AY414" s="228" t="s">
        <v>184</v>
      </c>
    </row>
    <row r="415" s="1" customFormat="1" ht="16.5" customHeight="1">
      <c r="B415" s="37"/>
      <c r="C415" s="229" t="s">
        <v>956</v>
      </c>
      <c r="D415" s="229" t="s">
        <v>257</v>
      </c>
      <c r="E415" s="230" t="s">
        <v>957</v>
      </c>
      <c r="F415" s="231" t="s">
        <v>958</v>
      </c>
      <c r="G415" s="232" t="s">
        <v>189</v>
      </c>
      <c r="H415" s="233">
        <v>21.991</v>
      </c>
      <c r="I415" s="234"/>
      <c r="J415" s="235">
        <f>ROUND(I415*H415,2)</f>
        <v>0</v>
      </c>
      <c r="K415" s="231" t="s">
        <v>197</v>
      </c>
      <c r="L415" s="236"/>
      <c r="M415" s="237" t="s">
        <v>1</v>
      </c>
      <c r="N415" s="238" t="s">
        <v>41</v>
      </c>
      <c r="O415" s="78"/>
      <c r="P415" s="214">
        <f>O415*H415</f>
        <v>0</v>
      </c>
      <c r="Q415" s="214">
        <v>0.0047999999999999996</v>
      </c>
      <c r="R415" s="214">
        <f>Q415*H415</f>
        <v>0.10555679999999999</v>
      </c>
      <c r="S415" s="214">
        <v>0</v>
      </c>
      <c r="T415" s="215">
        <f>S415*H415</f>
        <v>0</v>
      </c>
      <c r="AR415" s="16" t="s">
        <v>346</v>
      </c>
      <c r="AT415" s="16" t="s">
        <v>257</v>
      </c>
      <c r="AU415" s="16" t="s">
        <v>80</v>
      </c>
      <c r="AY415" s="16" t="s">
        <v>184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16" t="s">
        <v>78</v>
      </c>
      <c r="BK415" s="216">
        <f>ROUND(I415*H415,2)</f>
        <v>0</v>
      </c>
      <c r="BL415" s="16" t="s">
        <v>256</v>
      </c>
      <c r="BM415" s="16" t="s">
        <v>959</v>
      </c>
    </row>
    <row r="416" s="11" customFormat="1">
      <c r="B416" s="217"/>
      <c r="C416" s="218"/>
      <c r="D416" s="219" t="s">
        <v>192</v>
      </c>
      <c r="E416" s="220" t="s">
        <v>1</v>
      </c>
      <c r="F416" s="221" t="s">
        <v>954</v>
      </c>
      <c r="G416" s="218"/>
      <c r="H416" s="222">
        <v>21.559999999999999</v>
      </c>
      <c r="I416" s="223"/>
      <c r="J416" s="218"/>
      <c r="K416" s="218"/>
      <c r="L416" s="224"/>
      <c r="M416" s="225"/>
      <c r="N416" s="226"/>
      <c r="O416" s="226"/>
      <c r="P416" s="226"/>
      <c r="Q416" s="226"/>
      <c r="R416" s="226"/>
      <c r="S416" s="226"/>
      <c r="T416" s="227"/>
      <c r="AT416" s="228" t="s">
        <v>192</v>
      </c>
      <c r="AU416" s="228" t="s">
        <v>80</v>
      </c>
      <c r="AV416" s="11" t="s">
        <v>80</v>
      </c>
      <c r="AW416" s="11" t="s">
        <v>32</v>
      </c>
      <c r="AX416" s="11" t="s">
        <v>78</v>
      </c>
      <c r="AY416" s="228" t="s">
        <v>184</v>
      </c>
    </row>
    <row r="417" s="11" customFormat="1">
      <c r="B417" s="217"/>
      <c r="C417" s="218"/>
      <c r="D417" s="219" t="s">
        <v>192</v>
      </c>
      <c r="E417" s="218"/>
      <c r="F417" s="221" t="s">
        <v>955</v>
      </c>
      <c r="G417" s="218"/>
      <c r="H417" s="222">
        <v>21.991</v>
      </c>
      <c r="I417" s="223"/>
      <c r="J417" s="218"/>
      <c r="K417" s="218"/>
      <c r="L417" s="224"/>
      <c r="M417" s="225"/>
      <c r="N417" s="226"/>
      <c r="O417" s="226"/>
      <c r="P417" s="226"/>
      <c r="Q417" s="226"/>
      <c r="R417" s="226"/>
      <c r="S417" s="226"/>
      <c r="T417" s="227"/>
      <c r="AT417" s="228" t="s">
        <v>192</v>
      </c>
      <c r="AU417" s="228" t="s">
        <v>80</v>
      </c>
      <c r="AV417" s="11" t="s">
        <v>80</v>
      </c>
      <c r="AW417" s="11" t="s">
        <v>4</v>
      </c>
      <c r="AX417" s="11" t="s">
        <v>78</v>
      </c>
      <c r="AY417" s="228" t="s">
        <v>184</v>
      </c>
    </row>
    <row r="418" s="1" customFormat="1" ht="16.5" customHeight="1">
      <c r="B418" s="37"/>
      <c r="C418" s="205" t="s">
        <v>960</v>
      </c>
      <c r="D418" s="205" t="s">
        <v>186</v>
      </c>
      <c r="E418" s="206" t="s">
        <v>961</v>
      </c>
      <c r="F418" s="207" t="s">
        <v>962</v>
      </c>
      <c r="G418" s="208" t="s">
        <v>189</v>
      </c>
      <c r="H418" s="209">
        <v>3.6000000000000001</v>
      </c>
      <c r="I418" s="210"/>
      <c r="J418" s="211">
        <f>ROUND(I418*H418,2)</f>
        <v>0</v>
      </c>
      <c r="K418" s="207" t="s">
        <v>197</v>
      </c>
      <c r="L418" s="42"/>
      <c r="M418" s="212" t="s">
        <v>1</v>
      </c>
      <c r="N418" s="213" t="s">
        <v>41</v>
      </c>
      <c r="O418" s="78"/>
      <c r="P418" s="214">
        <f>O418*H418</f>
        <v>0</v>
      </c>
      <c r="Q418" s="214">
        <v>0.0030000000000000001</v>
      </c>
      <c r="R418" s="214">
        <f>Q418*H418</f>
        <v>0.010800000000000001</v>
      </c>
      <c r="S418" s="214">
        <v>0</v>
      </c>
      <c r="T418" s="215">
        <f>S418*H418</f>
        <v>0</v>
      </c>
      <c r="AR418" s="16" t="s">
        <v>256</v>
      </c>
      <c r="AT418" s="16" t="s">
        <v>186</v>
      </c>
      <c r="AU418" s="16" t="s">
        <v>80</v>
      </c>
      <c r="AY418" s="16" t="s">
        <v>184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6" t="s">
        <v>78</v>
      </c>
      <c r="BK418" s="216">
        <f>ROUND(I418*H418,2)</f>
        <v>0</v>
      </c>
      <c r="BL418" s="16" t="s">
        <v>256</v>
      </c>
      <c r="BM418" s="16" t="s">
        <v>963</v>
      </c>
    </row>
    <row r="419" s="11" customFormat="1">
      <c r="B419" s="217"/>
      <c r="C419" s="218"/>
      <c r="D419" s="219" t="s">
        <v>192</v>
      </c>
      <c r="E419" s="220" t="s">
        <v>1</v>
      </c>
      <c r="F419" s="221" t="s">
        <v>126</v>
      </c>
      <c r="G419" s="218"/>
      <c r="H419" s="222">
        <v>3.6000000000000001</v>
      </c>
      <c r="I419" s="223"/>
      <c r="J419" s="218"/>
      <c r="K419" s="218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192</v>
      </c>
      <c r="AU419" s="228" t="s">
        <v>80</v>
      </c>
      <c r="AV419" s="11" t="s">
        <v>80</v>
      </c>
      <c r="AW419" s="11" t="s">
        <v>32</v>
      </c>
      <c r="AX419" s="11" t="s">
        <v>78</v>
      </c>
      <c r="AY419" s="228" t="s">
        <v>184</v>
      </c>
    </row>
    <row r="420" s="1" customFormat="1" ht="16.5" customHeight="1">
      <c r="B420" s="37"/>
      <c r="C420" s="229" t="s">
        <v>964</v>
      </c>
      <c r="D420" s="229" t="s">
        <v>257</v>
      </c>
      <c r="E420" s="230" t="s">
        <v>965</v>
      </c>
      <c r="F420" s="231" t="s">
        <v>966</v>
      </c>
      <c r="G420" s="232" t="s">
        <v>189</v>
      </c>
      <c r="H420" s="233">
        <v>4.0389999999999997</v>
      </c>
      <c r="I420" s="234"/>
      <c r="J420" s="235">
        <f>ROUND(I420*H420,2)</f>
        <v>0</v>
      </c>
      <c r="K420" s="231" t="s">
        <v>197</v>
      </c>
      <c r="L420" s="236"/>
      <c r="M420" s="237" t="s">
        <v>1</v>
      </c>
      <c r="N420" s="238" t="s">
        <v>41</v>
      </c>
      <c r="O420" s="78"/>
      <c r="P420" s="214">
        <f>O420*H420</f>
        <v>0</v>
      </c>
      <c r="Q420" s="214">
        <v>0.0028</v>
      </c>
      <c r="R420" s="214">
        <f>Q420*H420</f>
        <v>0.011309199999999998</v>
      </c>
      <c r="S420" s="214">
        <v>0</v>
      </c>
      <c r="T420" s="215">
        <f>S420*H420</f>
        <v>0</v>
      </c>
      <c r="AR420" s="16" t="s">
        <v>346</v>
      </c>
      <c r="AT420" s="16" t="s">
        <v>257</v>
      </c>
      <c r="AU420" s="16" t="s">
        <v>80</v>
      </c>
      <c r="AY420" s="16" t="s">
        <v>184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6" t="s">
        <v>78</v>
      </c>
      <c r="BK420" s="216">
        <f>ROUND(I420*H420,2)</f>
        <v>0</v>
      </c>
      <c r="BL420" s="16" t="s">
        <v>256</v>
      </c>
      <c r="BM420" s="16" t="s">
        <v>967</v>
      </c>
    </row>
    <row r="421" s="11" customFormat="1">
      <c r="B421" s="217"/>
      <c r="C421" s="218"/>
      <c r="D421" s="219" t="s">
        <v>192</v>
      </c>
      <c r="E421" s="218"/>
      <c r="F421" s="221" t="s">
        <v>968</v>
      </c>
      <c r="G421" s="218"/>
      <c r="H421" s="222">
        <v>4.0389999999999997</v>
      </c>
      <c r="I421" s="223"/>
      <c r="J421" s="218"/>
      <c r="K421" s="218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192</v>
      </c>
      <c r="AU421" s="228" t="s">
        <v>80</v>
      </c>
      <c r="AV421" s="11" t="s">
        <v>80</v>
      </c>
      <c r="AW421" s="11" t="s">
        <v>4</v>
      </c>
      <c r="AX421" s="11" t="s">
        <v>78</v>
      </c>
      <c r="AY421" s="228" t="s">
        <v>184</v>
      </c>
    </row>
    <row r="422" s="1" customFormat="1" ht="16.5" customHeight="1">
      <c r="B422" s="37"/>
      <c r="C422" s="229" t="s">
        <v>969</v>
      </c>
      <c r="D422" s="229" t="s">
        <v>257</v>
      </c>
      <c r="E422" s="230" t="s">
        <v>970</v>
      </c>
      <c r="F422" s="231" t="s">
        <v>971</v>
      </c>
      <c r="G422" s="232" t="s">
        <v>189</v>
      </c>
      <c r="H422" s="233">
        <v>4.0389999999999997</v>
      </c>
      <c r="I422" s="234"/>
      <c r="J422" s="235">
        <f>ROUND(I422*H422,2)</f>
        <v>0</v>
      </c>
      <c r="K422" s="231" t="s">
        <v>197</v>
      </c>
      <c r="L422" s="236"/>
      <c r="M422" s="237" t="s">
        <v>1</v>
      </c>
      <c r="N422" s="238" t="s">
        <v>41</v>
      </c>
      <c r="O422" s="78"/>
      <c r="P422" s="214">
        <f>O422*H422</f>
        <v>0</v>
      </c>
      <c r="Q422" s="214">
        <v>0.0070000000000000001</v>
      </c>
      <c r="R422" s="214">
        <f>Q422*H422</f>
        <v>0.028273</v>
      </c>
      <c r="S422" s="214">
        <v>0</v>
      </c>
      <c r="T422" s="215">
        <f>S422*H422</f>
        <v>0</v>
      </c>
      <c r="AR422" s="16" t="s">
        <v>346</v>
      </c>
      <c r="AT422" s="16" t="s">
        <v>257</v>
      </c>
      <c r="AU422" s="16" t="s">
        <v>80</v>
      </c>
      <c r="AY422" s="16" t="s">
        <v>184</v>
      </c>
      <c r="BE422" s="216">
        <f>IF(N422="základní",J422,0)</f>
        <v>0</v>
      </c>
      <c r="BF422" s="216">
        <f>IF(N422="snížená",J422,0)</f>
        <v>0</v>
      </c>
      <c r="BG422" s="216">
        <f>IF(N422="zákl. přenesená",J422,0)</f>
        <v>0</v>
      </c>
      <c r="BH422" s="216">
        <f>IF(N422="sníž. přenesená",J422,0)</f>
        <v>0</v>
      </c>
      <c r="BI422" s="216">
        <f>IF(N422="nulová",J422,0)</f>
        <v>0</v>
      </c>
      <c r="BJ422" s="16" t="s">
        <v>78</v>
      </c>
      <c r="BK422" s="216">
        <f>ROUND(I422*H422,2)</f>
        <v>0</v>
      </c>
      <c r="BL422" s="16" t="s">
        <v>256</v>
      </c>
      <c r="BM422" s="16" t="s">
        <v>972</v>
      </c>
    </row>
    <row r="423" s="11" customFormat="1">
      <c r="B423" s="217"/>
      <c r="C423" s="218"/>
      <c r="D423" s="219" t="s">
        <v>192</v>
      </c>
      <c r="E423" s="218"/>
      <c r="F423" s="221" t="s">
        <v>968</v>
      </c>
      <c r="G423" s="218"/>
      <c r="H423" s="222">
        <v>4.0389999999999997</v>
      </c>
      <c r="I423" s="223"/>
      <c r="J423" s="218"/>
      <c r="K423" s="218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192</v>
      </c>
      <c r="AU423" s="228" t="s">
        <v>80</v>
      </c>
      <c r="AV423" s="11" t="s">
        <v>80</v>
      </c>
      <c r="AW423" s="11" t="s">
        <v>4</v>
      </c>
      <c r="AX423" s="11" t="s">
        <v>78</v>
      </c>
      <c r="AY423" s="228" t="s">
        <v>184</v>
      </c>
    </row>
    <row r="424" s="1" customFormat="1" ht="16.5" customHeight="1">
      <c r="B424" s="37"/>
      <c r="C424" s="205" t="s">
        <v>973</v>
      </c>
      <c r="D424" s="205" t="s">
        <v>186</v>
      </c>
      <c r="E424" s="206" t="s">
        <v>974</v>
      </c>
      <c r="F424" s="207" t="s">
        <v>975</v>
      </c>
      <c r="G424" s="208" t="s">
        <v>189</v>
      </c>
      <c r="H424" s="209">
        <v>539.25999999999999</v>
      </c>
      <c r="I424" s="210"/>
      <c r="J424" s="211">
        <f>ROUND(I424*H424,2)</f>
        <v>0</v>
      </c>
      <c r="K424" s="207" t="s">
        <v>197</v>
      </c>
      <c r="L424" s="42"/>
      <c r="M424" s="212" t="s">
        <v>1</v>
      </c>
      <c r="N424" s="213" t="s">
        <v>41</v>
      </c>
      <c r="O424" s="78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AR424" s="16" t="s">
        <v>256</v>
      </c>
      <c r="AT424" s="16" t="s">
        <v>186</v>
      </c>
      <c r="AU424" s="16" t="s">
        <v>80</v>
      </c>
      <c r="AY424" s="16" t="s">
        <v>184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16" t="s">
        <v>78</v>
      </c>
      <c r="BK424" s="216">
        <f>ROUND(I424*H424,2)</f>
        <v>0</v>
      </c>
      <c r="BL424" s="16" t="s">
        <v>256</v>
      </c>
      <c r="BM424" s="16" t="s">
        <v>976</v>
      </c>
    </row>
    <row r="425" s="11" customFormat="1">
      <c r="B425" s="217"/>
      <c r="C425" s="218"/>
      <c r="D425" s="219" t="s">
        <v>192</v>
      </c>
      <c r="E425" s="220" t="s">
        <v>1</v>
      </c>
      <c r="F425" s="221" t="s">
        <v>124</v>
      </c>
      <c r="G425" s="218"/>
      <c r="H425" s="222">
        <v>33.299999999999997</v>
      </c>
      <c r="I425" s="223"/>
      <c r="J425" s="218"/>
      <c r="K425" s="218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192</v>
      </c>
      <c r="AU425" s="228" t="s">
        <v>80</v>
      </c>
      <c r="AV425" s="11" t="s">
        <v>80</v>
      </c>
      <c r="AW425" s="11" t="s">
        <v>32</v>
      </c>
      <c r="AX425" s="11" t="s">
        <v>70</v>
      </c>
      <c r="AY425" s="228" t="s">
        <v>184</v>
      </c>
    </row>
    <row r="426" s="11" customFormat="1">
      <c r="B426" s="217"/>
      <c r="C426" s="218"/>
      <c r="D426" s="219" t="s">
        <v>192</v>
      </c>
      <c r="E426" s="220" t="s">
        <v>1</v>
      </c>
      <c r="F426" s="221" t="s">
        <v>977</v>
      </c>
      <c r="G426" s="218"/>
      <c r="H426" s="222">
        <v>505.95999999999998</v>
      </c>
      <c r="I426" s="223"/>
      <c r="J426" s="218"/>
      <c r="K426" s="218"/>
      <c r="L426" s="224"/>
      <c r="M426" s="225"/>
      <c r="N426" s="226"/>
      <c r="O426" s="226"/>
      <c r="P426" s="226"/>
      <c r="Q426" s="226"/>
      <c r="R426" s="226"/>
      <c r="S426" s="226"/>
      <c r="T426" s="227"/>
      <c r="AT426" s="228" t="s">
        <v>192</v>
      </c>
      <c r="AU426" s="228" t="s">
        <v>80</v>
      </c>
      <c r="AV426" s="11" t="s">
        <v>80</v>
      </c>
      <c r="AW426" s="11" t="s">
        <v>32</v>
      </c>
      <c r="AX426" s="11" t="s">
        <v>70</v>
      </c>
      <c r="AY426" s="228" t="s">
        <v>184</v>
      </c>
    </row>
    <row r="427" s="12" customFormat="1">
      <c r="B427" s="239"/>
      <c r="C427" s="240"/>
      <c r="D427" s="219" t="s">
        <v>192</v>
      </c>
      <c r="E427" s="241" t="s">
        <v>1</v>
      </c>
      <c r="F427" s="242" t="s">
        <v>287</v>
      </c>
      <c r="G427" s="240"/>
      <c r="H427" s="243">
        <v>539.25999999999999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AT427" s="249" t="s">
        <v>192</v>
      </c>
      <c r="AU427" s="249" t="s">
        <v>80</v>
      </c>
      <c r="AV427" s="12" t="s">
        <v>190</v>
      </c>
      <c r="AW427" s="12" t="s">
        <v>32</v>
      </c>
      <c r="AX427" s="12" t="s">
        <v>78</v>
      </c>
      <c r="AY427" s="249" t="s">
        <v>184</v>
      </c>
    </row>
    <row r="428" s="1" customFormat="1" ht="16.5" customHeight="1">
      <c r="B428" s="37"/>
      <c r="C428" s="229" t="s">
        <v>978</v>
      </c>
      <c r="D428" s="229" t="s">
        <v>257</v>
      </c>
      <c r="E428" s="230" t="s">
        <v>979</v>
      </c>
      <c r="F428" s="231" t="s">
        <v>980</v>
      </c>
      <c r="G428" s="232" t="s">
        <v>189</v>
      </c>
      <c r="H428" s="233">
        <v>286.68799999999999</v>
      </c>
      <c r="I428" s="234"/>
      <c r="J428" s="235">
        <f>ROUND(I428*H428,2)</f>
        <v>0</v>
      </c>
      <c r="K428" s="231" t="s">
        <v>197</v>
      </c>
      <c r="L428" s="236"/>
      <c r="M428" s="237" t="s">
        <v>1</v>
      </c>
      <c r="N428" s="238" t="s">
        <v>41</v>
      </c>
      <c r="O428" s="78"/>
      <c r="P428" s="214">
        <f>O428*H428</f>
        <v>0</v>
      </c>
      <c r="Q428" s="214">
        <v>0.0055999999999999999</v>
      </c>
      <c r="R428" s="214">
        <f>Q428*H428</f>
        <v>1.6054527999999999</v>
      </c>
      <c r="S428" s="214">
        <v>0</v>
      </c>
      <c r="T428" s="215">
        <f>S428*H428</f>
        <v>0</v>
      </c>
      <c r="AR428" s="16" t="s">
        <v>346</v>
      </c>
      <c r="AT428" s="16" t="s">
        <v>257</v>
      </c>
      <c r="AU428" s="16" t="s">
        <v>80</v>
      </c>
      <c r="AY428" s="16" t="s">
        <v>184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16" t="s">
        <v>78</v>
      </c>
      <c r="BK428" s="216">
        <f>ROUND(I428*H428,2)</f>
        <v>0</v>
      </c>
      <c r="BL428" s="16" t="s">
        <v>256</v>
      </c>
      <c r="BM428" s="16" t="s">
        <v>981</v>
      </c>
    </row>
    <row r="429" s="11" customFormat="1">
      <c r="B429" s="217"/>
      <c r="C429" s="218"/>
      <c r="D429" s="219" t="s">
        <v>192</v>
      </c>
      <c r="E429" s="218"/>
      <c r="F429" s="221" t="s">
        <v>982</v>
      </c>
      <c r="G429" s="218"/>
      <c r="H429" s="222">
        <v>286.68799999999999</v>
      </c>
      <c r="I429" s="223"/>
      <c r="J429" s="218"/>
      <c r="K429" s="218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192</v>
      </c>
      <c r="AU429" s="228" t="s">
        <v>80</v>
      </c>
      <c r="AV429" s="11" t="s">
        <v>80</v>
      </c>
      <c r="AW429" s="11" t="s">
        <v>4</v>
      </c>
      <c r="AX429" s="11" t="s">
        <v>78</v>
      </c>
      <c r="AY429" s="228" t="s">
        <v>184</v>
      </c>
    </row>
    <row r="430" s="1" customFormat="1" ht="16.5" customHeight="1">
      <c r="B430" s="37"/>
      <c r="C430" s="229" t="s">
        <v>983</v>
      </c>
      <c r="D430" s="229" t="s">
        <v>257</v>
      </c>
      <c r="E430" s="230" t="s">
        <v>984</v>
      </c>
      <c r="F430" s="231" t="s">
        <v>985</v>
      </c>
      <c r="G430" s="232" t="s">
        <v>189</v>
      </c>
      <c r="H430" s="233">
        <v>47.113999999999997</v>
      </c>
      <c r="I430" s="234"/>
      <c r="J430" s="235">
        <f>ROUND(I430*H430,2)</f>
        <v>0</v>
      </c>
      <c r="K430" s="231" t="s">
        <v>1</v>
      </c>
      <c r="L430" s="236"/>
      <c r="M430" s="237" t="s">
        <v>1</v>
      </c>
      <c r="N430" s="238" t="s">
        <v>41</v>
      </c>
      <c r="O430" s="78"/>
      <c r="P430" s="214">
        <f>O430*H430</f>
        <v>0</v>
      </c>
      <c r="Q430" s="214">
        <v>0.0018</v>
      </c>
      <c r="R430" s="214">
        <f>Q430*H430</f>
        <v>0.084805199999999997</v>
      </c>
      <c r="S430" s="214">
        <v>0</v>
      </c>
      <c r="T430" s="215">
        <f>S430*H430</f>
        <v>0</v>
      </c>
      <c r="AR430" s="16" t="s">
        <v>346</v>
      </c>
      <c r="AT430" s="16" t="s">
        <v>257</v>
      </c>
      <c r="AU430" s="16" t="s">
        <v>80</v>
      </c>
      <c r="AY430" s="16" t="s">
        <v>184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6" t="s">
        <v>78</v>
      </c>
      <c r="BK430" s="216">
        <f>ROUND(I430*H430,2)</f>
        <v>0</v>
      </c>
      <c r="BL430" s="16" t="s">
        <v>256</v>
      </c>
      <c r="BM430" s="16" t="s">
        <v>986</v>
      </c>
    </row>
    <row r="431" s="1" customFormat="1" ht="16.5" customHeight="1">
      <c r="B431" s="37"/>
      <c r="C431" s="229" t="s">
        <v>987</v>
      </c>
      <c r="D431" s="229" t="s">
        <v>257</v>
      </c>
      <c r="E431" s="230" t="s">
        <v>988</v>
      </c>
      <c r="F431" s="231" t="s">
        <v>989</v>
      </c>
      <c r="G431" s="232" t="s">
        <v>189</v>
      </c>
      <c r="H431" s="233">
        <v>286.68799999999999</v>
      </c>
      <c r="I431" s="234"/>
      <c r="J431" s="235">
        <f>ROUND(I431*H431,2)</f>
        <v>0</v>
      </c>
      <c r="K431" s="231" t="s">
        <v>197</v>
      </c>
      <c r="L431" s="236"/>
      <c r="M431" s="237" t="s">
        <v>1</v>
      </c>
      <c r="N431" s="238" t="s">
        <v>41</v>
      </c>
      <c r="O431" s="78"/>
      <c r="P431" s="214">
        <f>O431*H431</f>
        <v>0</v>
      </c>
      <c r="Q431" s="214">
        <v>0.0048999999999999998</v>
      </c>
      <c r="R431" s="214">
        <f>Q431*H431</f>
        <v>1.4047711999999999</v>
      </c>
      <c r="S431" s="214">
        <v>0</v>
      </c>
      <c r="T431" s="215">
        <f>S431*H431</f>
        <v>0</v>
      </c>
      <c r="AR431" s="16" t="s">
        <v>346</v>
      </c>
      <c r="AT431" s="16" t="s">
        <v>257</v>
      </c>
      <c r="AU431" s="16" t="s">
        <v>80</v>
      </c>
      <c r="AY431" s="16" t="s">
        <v>184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6" t="s">
        <v>78</v>
      </c>
      <c r="BK431" s="216">
        <f>ROUND(I431*H431,2)</f>
        <v>0</v>
      </c>
      <c r="BL431" s="16" t="s">
        <v>256</v>
      </c>
      <c r="BM431" s="16" t="s">
        <v>990</v>
      </c>
    </row>
    <row r="432" s="11" customFormat="1">
      <c r="B432" s="217"/>
      <c r="C432" s="218"/>
      <c r="D432" s="219" t="s">
        <v>192</v>
      </c>
      <c r="E432" s="218"/>
      <c r="F432" s="221" t="s">
        <v>982</v>
      </c>
      <c r="G432" s="218"/>
      <c r="H432" s="222">
        <v>286.68799999999999</v>
      </c>
      <c r="I432" s="223"/>
      <c r="J432" s="218"/>
      <c r="K432" s="218"/>
      <c r="L432" s="224"/>
      <c r="M432" s="225"/>
      <c r="N432" s="226"/>
      <c r="O432" s="226"/>
      <c r="P432" s="226"/>
      <c r="Q432" s="226"/>
      <c r="R432" s="226"/>
      <c r="S432" s="226"/>
      <c r="T432" s="227"/>
      <c r="AT432" s="228" t="s">
        <v>192</v>
      </c>
      <c r="AU432" s="228" t="s">
        <v>80</v>
      </c>
      <c r="AV432" s="11" t="s">
        <v>80</v>
      </c>
      <c r="AW432" s="11" t="s">
        <v>4</v>
      </c>
      <c r="AX432" s="11" t="s">
        <v>78</v>
      </c>
      <c r="AY432" s="228" t="s">
        <v>184</v>
      </c>
    </row>
    <row r="433" s="1" customFormat="1" ht="16.5" customHeight="1">
      <c r="B433" s="37"/>
      <c r="C433" s="205" t="s">
        <v>991</v>
      </c>
      <c r="D433" s="205" t="s">
        <v>186</v>
      </c>
      <c r="E433" s="206" t="s">
        <v>992</v>
      </c>
      <c r="F433" s="207" t="s">
        <v>993</v>
      </c>
      <c r="G433" s="208" t="s">
        <v>189</v>
      </c>
      <c r="H433" s="209">
        <v>15.867000000000001</v>
      </c>
      <c r="I433" s="210"/>
      <c r="J433" s="211">
        <f>ROUND(I433*H433,2)</f>
        <v>0</v>
      </c>
      <c r="K433" s="207" t="s">
        <v>197</v>
      </c>
      <c r="L433" s="42"/>
      <c r="M433" s="212" t="s">
        <v>1</v>
      </c>
      <c r="N433" s="213" t="s">
        <v>41</v>
      </c>
      <c r="O433" s="78"/>
      <c r="P433" s="214">
        <f>O433*H433</f>
        <v>0</v>
      </c>
      <c r="Q433" s="214">
        <v>0.0016999999999999999</v>
      </c>
      <c r="R433" s="214">
        <f>Q433*H433</f>
        <v>0.026973899999999999</v>
      </c>
      <c r="S433" s="214">
        <v>0</v>
      </c>
      <c r="T433" s="215">
        <f>S433*H433</f>
        <v>0</v>
      </c>
      <c r="AR433" s="16" t="s">
        <v>256</v>
      </c>
      <c r="AT433" s="16" t="s">
        <v>186</v>
      </c>
      <c r="AU433" s="16" t="s">
        <v>80</v>
      </c>
      <c r="AY433" s="16" t="s">
        <v>184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6" t="s">
        <v>78</v>
      </c>
      <c r="BK433" s="216">
        <f>ROUND(I433*H433,2)</f>
        <v>0</v>
      </c>
      <c r="BL433" s="16" t="s">
        <v>256</v>
      </c>
      <c r="BM433" s="16" t="s">
        <v>994</v>
      </c>
    </row>
    <row r="434" s="11" customFormat="1">
      <c r="B434" s="217"/>
      <c r="C434" s="218"/>
      <c r="D434" s="219" t="s">
        <v>192</v>
      </c>
      <c r="E434" s="220" t="s">
        <v>1</v>
      </c>
      <c r="F434" s="221" t="s">
        <v>118</v>
      </c>
      <c r="G434" s="218"/>
      <c r="H434" s="222">
        <v>15.867000000000001</v>
      </c>
      <c r="I434" s="223"/>
      <c r="J434" s="218"/>
      <c r="K434" s="218"/>
      <c r="L434" s="224"/>
      <c r="M434" s="225"/>
      <c r="N434" s="226"/>
      <c r="O434" s="226"/>
      <c r="P434" s="226"/>
      <c r="Q434" s="226"/>
      <c r="R434" s="226"/>
      <c r="S434" s="226"/>
      <c r="T434" s="227"/>
      <c r="AT434" s="228" t="s">
        <v>192</v>
      </c>
      <c r="AU434" s="228" t="s">
        <v>80</v>
      </c>
      <c r="AV434" s="11" t="s">
        <v>80</v>
      </c>
      <c r="AW434" s="11" t="s">
        <v>32</v>
      </c>
      <c r="AX434" s="11" t="s">
        <v>78</v>
      </c>
      <c r="AY434" s="228" t="s">
        <v>184</v>
      </c>
    </row>
    <row r="435" s="1" customFormat="1" ht="16.5" customHeight="1">
      <c r="B435" s="37"/>
      <c r="C435" s="205" t="s">
        <v>995</v>
      </c>
      <c r="D435" s="205" t="s">
        <v>186</v>
      </c>
      <c r="E435" s="206" t="s">
        <v>996</v>
      </c>
      <c r="F435" s="207" t="s">
        <v>997</v>
      </c>
      <c r="G435" s="208" t="s">
        <v>189</v>
      </c>
      <c r="H435" s="209">
        <v>15.867000000000001</v>
      </c>
      <c r="I435" s="210"/>
      <c r="J435" s="211">
        <f>ROUND(I435*H435,2)</f>
        <v>0</v>
      </c>
      <c r="K435" s="207" t="s">
        <v>197</v>
      </c>
      <c r="L435" s="42"/>
      <c r="M435" s="212" t="s">
        <v>1</v>
      </c>
      <c r="N435" s="213" t="s">
        <v>41</v>
      </c>
      <c r="O435" s="78"/>
      <c r="P435" s="214">
        <f>O435*H435</f>
        <v>0</v>
      </c>
      <c r="Q435" s="214">
        <v>0.0033300000000000001</v>
      </c>
      <c r="R435" s="214">
        <f>Q435*H435</f>
        <v>0.052837110000000007</v>
      </c>
      <c r="S435" s="214">
        <v>0</v>
      </c>
      <c r="T435" s="215">
        <f>S435*H435</f>
        <v>0</v>
      </c>
      <c r="AR435" s="16" t="s">
        <v>256</v>
      </c>
      <c r="AT435" s="16" t="s">
        <v>186</v>
      </c>
      <c r="AU435" s="16" t="s">
        <v>80</v>
      </c>
      <c r="AY435" s="16" t="s">
        <v>184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6" t="s">
        <v>78</v>
      </c>
      <c r="BK435" s="216">
        <f>ROUND(I435*H435,2)</f>
        <v>0</v>
      </c>
      <c r="BL435" s="16" t="s">
        <v>256</v>
      </c>
      <c r="BM435" s="16" t="s">
        <v>998</v>
      </c>
    </row>
    <row r="436" s="11" customFormat="1">
      <c r="B436" s="217"/>
      <c r="C436" s="218"/>
      <c r="D436" s="219" t="s">
        <v>192</v>
      </c>
      <c r="E436" s="220" t="s">
        <v>1</v>
      </c>
      <c r="F436" s="221" t="s">
        <v>118</v>
      </c>
      <c r="G436" s="218"/>
      <c r="H436" s="222">
        <v>15.867000000000001</v>
      </c>
      <c r="I436" s="223"/>
      <c r="J436" s="218"/>
      <c r="K436" s="218"/>
      <c r="L436" s="224"/>
      <c r="M436" s="225"/>
      <c r="N436" s="226"/>
      <c r="O436" s="226"/>
      <c r="P436" s="226"/>
      <c r="Q436" s="226"/>
      <c r="R436" s="226"/>
      <c r="S436" s="226"/>
      <c r="T436" s="227"/>
      <c r="AT436" s="228" t="s">
        <v>192</v>
      </c>
      <c r="AU436" s="228" t="s">
        <v>80</v>
      </c>
      <c r="AV436" s="11" t="s">
        <v>80</v>
      </c>
      <c r="AW436" s="11" t="s">
        <v>32</v>
      </c>
      <c r="AX436" s="11" t="s">
        <v>78</v>
      </c>
      <c r="AY436" s="228" t="s">
        <v>184</v>
      </c>
    </row>
    <row r="437" s="1" customFormat="1" ht="16.5" customHeight="1">
      <c r="B437" s="37"/>
      <c r="C437" s="205" t="s">
        <v>999</v>
      </c>
      <c r="D437" s="205" t="s">
        <v>186</v>
      </c>
      <c r="E437" s="206" t="s">
        <v>1000</v>
      </c>
      <c r="F437" s="207" t="s">
        <v>1001</v>
      </c>
      <c r="G437" s="208" t="s">
        <v>327</v>
      </c>
      <c r="H437" s="209">
        <v>17.629999999999999</v>
      </c>
      <c r="I437" s="210"/>
      <c r="J437" s="211">
        <f>ROUND(I437*H437,2)</f>
        <v>0</v>
      </c>
      <c r="K437" s="207" t="s">
        <v>197</v>
      </c>
      <c r="L437" s="42"/>
      <c r="M437" s="212" t="s">
        <v>1</v>
      </c>
      <c r="N437" s="213" t="s">
        <v>41</v>
      </c>
      <c r="O437" s="78"/>
      <c r="P437" s="214">
        <f>O437*H437</f>
        <v>0</v>
      </c>
      <c r="Q437" s="214">
        <v>0</v>
      </c>
      <c r="R437" s="214">
        <f>Q437*H437</f>
        <v>0</v>
      </c>
      <c r="S437" s="214">
        <v>0</v>
      </c>
      <c r="T437" s="215">
        <f>S437*H437</f>
        <v>0</v>
      </c>
      <c r="AR437" s="16" t="s">
        <v>256</v>
      </c>
      <c r="AT437" s="16" t="s">
        <v>186</v>
      </c>
      <c r="AU437" s="16" t="s">
        <v>80</v>
      </c>
      <c r="AY437" s="16" t="s">
        <v>184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16" t="s">
        <v>78</v>
      </c>
      <c r="BK437" s="216">
        <f>ROUND(I437*H437,2)</f>
        <v>0</v>
      </c>
      <c r="BL437" s="16" t="s">
        <v>256</v>
      </c>
      <c r="BM437" s="16" t="s">
        <v>1002</v>
      </c>
    </row>
    <row r="438" s="11" customFormat="1">
      <c r="B438" s="217"/>
      <c r="C438" s="218"/>
      <c r="D438" s="219" t="s">
        <v>192</v>
      </c>
      <c r="E438" s="220" t="s">
        <v>1</v>
      </c>
      <c r="F438" s="221" t="s">
        <v>1003</v>
      </c>
      <c r="G438" s="218"/>
      <c r="H438" s="222">
        <v>17.629999999999999</v>
      </c>
      <c r="I438" s="223"/>
      <c r="J438" s="218"/>
      <c r="K438" s="218"/>
      <c r="L438" s="224"/>
      <c r="M438" s="225"/>
      <c r="N438" s="226"/>
      <c r="O438" s="226"/>
      <c r="P438" s="226"/>
      <c r="Q438" s="226"/>
      <c r="R438" s="226"/>
      <c r="S438" s="226"/>
      <c r="T438" s="227"/>
      <c r="AT438" s="228" t="s">
        <v>192</v>
      </c>
      <c r="AU438" s="228" t="s">
        <v>80</v>
      </c>
      <c r="AV438" s="11" t="s">
        <v>80</v>
      </c>
      <c r="AW438" s="11" t="s">
        <v>32</v>
      </c>
      <c r="AX438" s="11" t="s">
        <v>78</v>
      </c>
      <c r="AY438" s="228" t="s">
        <v>184</v>
      </c>
    </row>
    <row r="439" s="1" customFormat="1" ht="16.5" customHeight="1">
      <c r="B439" s="37"/>
      <c r="C439" s="205" t="s">
        <v>1004</v>
      </c>
      <c r="D439" s="205" t="s">
        <v>186</v>
      </c>
      <c r="E439" s="206" t="s">
        <v>1005</v>
      </c>
      <c r="F439" s="207" t="s">
        <v>1006</v>
      </c>
      <c r="G439" s="208" t="s">
        <v>189</v>
      </c>
      <c r="H439" s="209">
        <v>3.6000000000000001</v>
      </c>
      <c r="I439" s="210"/>
      <c r="J439" s="211">
        <f>ROUND(I439*H439,2)</f>
        <v>0</v>
      </c>
      <c r="K439" s="207" t="s">
        <v>197</v>
      </c>
      <c r="L439" s="42"/>
      <c r="M439" s="212" t="s">
        <v>1</v>
      </c>
      <c r="N439" s="213" t="s">
        <v>41</v>
      </c>
      <c r="O439" s="78"/>
      <c r="P439" s="214">
        <f>O439*H439</f>
        <v>0</v>
      </c>
      <c r="Q439" s="214">
        <v>0.00058</v>
      </c>
      <c r="R439" s="214">
        <f>Q439*H439</f>
        <v>0.002088</v>
      </c>
      <c r="S439" s="214">
        <v>0</v>
      </c>
      <c r="T439" s="215">
        <f>S439*H439</f>
        <v>0</v>
      </c>
      <c r="AR439" s="16" t="s">
        <v>256</v>
      </c>
      <c r="AT439" s="16" t="s">
        <v>186</v>
      </c>
      <c r="AU439" s="16" t="s">
        <v>80</v>
      </c>
      <c r="AY439" s="16" t="s">
        <v>184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16" t="s">
        <v>78</v>
      </c>
      <c r="BK439" s="216">
        <f>ROUND(I439*H439,2)</f>
        <v>0</v>
      </c>
      <c r="BL439" s="16" t="s">
        <v>256</v>
      </c>
      <c r="BM439" s="16" t="s">
        <v>1007</v>
      </c>
    </row>
    <row r="440" s="11" customFormat="1">
      <c r="B440" s="217"/>
      <c r="C440" s="218"/>
      <c r="D440" s="219" t="s">
        <v>192</v>
      </c>
      <c r="E440" s="220" t="s">
        <v>1</v>
      </c>
      <c r="F440" s="221" t="s">
        <v>126</v>
      </c>
      <c r="G440" s="218"/>
      <c r="H440" s="222">
        <v>3.6000000000000001</v>
      </c>
      <c r="I440" s="223"/>
      <c r="J440" s="218"/>
      <c r="K440" s="218"/>
      <c r="L440" s="224"/>
      <c r="M440" s="225"/>
      <c r="N440" s="226"/>
      <c r="O440" s="226"/>
      <c r="P440" s="226"/>
      <c r="Q440" s="226"/>
      <c r="R440" s="226"/>
      <c r="S440" s="226"/>
      <c r="T440" s="227"/>
      <c r="AT440" s="228" t="s">
        <v>192</v>
      </c>
      <c r="AU440" s="228" t="s">
        <v>80</v>
      </c>
      <c r="AV440" s="11" t="s">
        <v>80</v>
      </c>
      <c r="AW440" s="11" t="s">
        <v>32</v>
      </c>
      <c r="AX440" s="11" t="s">
        <v>78</v>
      </c>
      <c r="AY440" s="228" t="s">
        <v>184</v>
      </c>
    </row>
    <row r="441" s="1" customFormat="1" ht="16.5" customHeight="1">
      <c r="B441" s="37"/>
      <c r="C441" s="229" t="s">
        <v>1008</v>
      </c>
      <c r="D441" s="229" t="s">
        <v>257</v>
      </c>
      <c r="E441" s="230" t="s">
        <v>1009</v>
      </c>
      <c r="F441" s="231" t="s">
        <v>1010</v>
      </c>
      <c r="G441" s="232" t="s">
        <v>196</v>
      </c>
      <c r="H441" s="233">
        <v>3.6000000000000001</v>
      </c>
      <c r="I441" s="234"/>
      <c r="J441" s="235">
        <f>ROUND(I441*H441,2)</f>
        <v>0</v>
      </c>
      <c r="K441" s="231" t="s">
        <v>1</v>
      </c>
      <c r="L441" s="236"/>
      <c r="M441" s="237" t="s">
        <v>1</v>
      </c>
      <c r="N441" s="238" t="s">
        <v>41</v>
      </c>
      <c r="O441" s="78"/>
      <c r="P441" s="214">
        <f>O441*H441</f>
        <v>0</v>
      </c>
      <c r="Q441" s="214">
        <v>0.025000000000000001</v>
      </c>
      <c r="R441" s="214">
        <f>Q441*H441</f>
        <v>0.090000000000000011</v>
      </c>
      <c r="S441" s="214">
        <v>0</v>
      </c>
      <c r="T441" s="215">
        <f>S441*H441</f>
        <v>0</v>
      </c>
      <c r="AR441" s="16" t="s">
        <v>346</v>
      </c>
      <c r="AT441" s="16" t="s">
        <v>257</v>
      </c>
      <c r="AU441" s="16" t="s">
        <v>80</v>
      </c>
      <c r="AY441" s="16" t="s">
        <v>184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6" t="s">
        <v>78</v>
      </c>
      <c r="BK441" s="216">
        <f>ROUND(I441*H441,2)</f>
        <v>0</v>
      </c>
      <c r="BL441" s="16" t="s">
        <v>256</v>
      </c>
      <c r="BM441" s="16" t="s">
        <v>1011</v>
      </c>
    </row>
    <row r="442" s="1" customFormat="1" ht="16.5" customHeight="1">
      <c r="B442" s="37"/>
      <c r="C442" s="205" t="s">
        <v>1012</v>
      </c>
      <c r="D442" s="205" t="s">
        <v>186</v>
      </c>
      <c r="E442" s="206" t="s">
        <v>1013</v>
      </c>
      <c r="F442" s="207" t="s">
        <v>1014</v>
      </c>
      <c r="G442" s="208" t="s">
        <v>189</v>
      </c>
      <c r="H442" s="209">
        <v>33.299999999999997</v>
      </c>
      <c r="I442" s="210"/>
      <c r="J442" s="211">
        <f>ROUND(I442*H442,2)</f>
        <v>0</v>
      </c>
      <c r="K442" s="207" t="s">
        <v>197</v>
      </c>
      <c r="L442" s="42"/>
      <c r="M442" s="212" t="s">
        <v>1</v>
      </c>
      <c r="N442" s="213" t="s">
        <v>41</v>
      </c>
      <c r="O442" s="78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AR442" s="16" t="s">
        <v>256</v>
      </c>
      <c r="AT442" s="16" t="s">
        <v>186</v>
      </c>
      <c r="AU442" s="16" t="s">
        <v>80</v>
      </c>
      <c r="AY442" s="16" t="s">
        <v>184</v>
      </c>
      <c r="BE442" s="216">
        <f>IF(N442="základní",J442,0)</f>
        <v>0</v>
      </c>
      <c r="BF442" s="216">
        <f>IF(N442="snížená",J442,0)</f>
        <v>0</v>
      </c>
      <c r="BG442" s="216">
        <f>IF(N442="zákl. přenesená",J442,0)</f>
        <v>0</v>
      </c>
      <c r="BH442" s="216">
        <f>IF(N442="sníž. přenesená",J442,0)</f>
        <v>0</v>
      </c>
      <c r="BI442" s="216">
        <f>IF(N442="nulová",J442,0)</f>
        <v>0</v>
      </c>
      <c r="BJ442" s="16" t="s">
        <v>78</v>
      </c>
      <c r="BK442" s="216">
        <f>ROUND(I442*H442,2)</f>
        <v>0</v>
      </c>
      <c r="BL442" s="16" t="s">
        <v>256</v>
      </c>
      <c r="BM442" s="16" t="s">
        <v>1015</v>
      </c>
    </row>
    <row r="443" s="11" customFormat="1">
      <c r="B443" s="217"/>
      <c r="C443" s="218"/>
      <c r="D443" s="219" t="s">
        <v>192</v>
      </c>
      <c r="E443" s="220" t="s">
        <v>1</v>
      </c>
      <c r="F443" s="221" t="s">
        <v>124</v>
      </c>
      <c r="G443" s="218"/>
      <c r="H443" s="222">
        <v>33.299999999999997</v>
      </c>
      <c r="I443" s="223"/>
      <c r="J443" s="218"/>
      <c r="K443" s="218"/>
      <c r="L443" s="224"/>
      <c r="M443" s="225"/>
      <c r="N443" s="226"/>
      <c r="O443" s="226"/>
      <c r="P443" s="226"/>
      <c r="Q443" s="226"/>
      <c r="R443" s="226"/>
      <c r="S443" s="226"/>
      <c r="T443" s="227"/>
      <c r="AT443" s="228" t="s">
        <v>192</v>
      </c>
      <c r="AU443" s="228" t="s">
        <v>80</v>
      </c>
      <c r="AV443" s="11" t="s">
        <v>80</v>
      </c>
      <c r="AW443" s="11" t="s">
        <v>32</v>
      </c>
      <c r="AX443" s="11" t="s">
        <v>78</v>
      </c>
      <c r="AY443" s="228" t="s">
        <v>184</v>
      </c>
    </row>
    <row r="444" s="1" customFormat="1" ht="16.5" customHeight="1">
      <c r="B444" s="37"/>
      <c r="C444" s="229" t="s">
        <v>1016</v>
      </c>
      <c r="D444" s="229" t="s">
        <v>257</v>
      </c>
      <c r="E444" s="230" t="s">
        <v>1017</v>
      </c>
      <c r="F444" s="231" t="s">
        <v>1018</v>
      </c>
      <c r="G444" s="232" t="s">
        <v>189</v>
      </c>
      <c r="H444" s="233">
        <v>40.292999999999999</v>
      </c>
      <c r="I444" s="234"/>
      <c r="J444" s="235">
        <f>ROUND(I444*H444,2)</f>
        <v>0</v>
      </c>
      <c r="K444" s="231" t="s">
        <v>197</v>
      </c>
      <c r="L444" s="236"/>
      <c r="M444" s="237" t="s">
        <v>1</v>
      </c>
      <c r="N444" s="238" t="s">
        <v>41</v>
      </c>
      <c r="O444" s="78"/>
      <c r="P444" s="214">
        <f>O444*H444</f>
        <v>0</v>
      </c>
      <c r="Q444" s="214">
        <v>0.00056999999999999998</v>
      </c>
      <c r="R444" s="214">
        <f>Q444*H444</f>
        <v>0.02296701</v>
      </c>
      <c r="S444" s="214">
        <v>0</v>
      </c>
      <c r="T444" s="215">
        <f>S444*H444</f>
        <v>0</v>
      </c>
      <c r="AR444" s="16" t="s">
        <v>346</v>
      </c>
      <c r="AT444" s="16" t="s">
        <v>257</v>
      </c>
      <c r="AU444" s="16" t="s">
        <v>80</v>
      </c>
      <c r="AY444" s="16" t="s">
        <v>184</v>
      </c>
      <c r="BE444" s="216">
        <f>IF(N444="základní",J444,0)</f>
        <v>0</v>
      </c>
      <c r="BF444" s="216">
        <f>IF(N444="snížená",J444,0)</f>
        <v>0</v>
      </c>
      <c r="BG444" s="216">
        <f>IF(N444="zákl. přenesená",J444,0)</f>
        <v>0</v>
      </c>
      <c r="BH444" s="216">
        <f>IF(N444="sníž. přenesená",J444,0)</f>
        <v>0</v>
      </c>
      <c r="BI444" s="216">
        <f>IF(N444="nulová",J444,0)</f>
        <v>0</v>
      </c>
      <c r="BJ444" s="16" t="s">
        <v>78</v>
      </c>
      <c r="BK444" s="216">
        <f>ROUND(I444*H444,2)</f>
        <v>0</v>
      </c>
      <c r="BL444" s="16" t="s">
        <v>256</v>
      </c>
      <c r="BM444" s="16" t="s">
        <v>1019</v>
      </c>
    </row>
    <row r="445" s="11" customFormat="1">
      <c r="B445" s="217"/>
      <c r="C445" s="218"/>
      <c r="D445" s="219" t="s">
        <v>192</v>
      </c>
      <c r="E445" s="220" t="s">
        <v>1</v>
      </c>
      <c r="F445" s="221" t="s">
        <v>920</v>
      </c>
      <c r="G445" s="218"/>
      <c r="H445" s="222">
        <v>36.630000000000003</v>
      </c>
      <c r="I445" s="223"/>
      <c r="J445" s="218"/>
      <c r="K445" s="218"/>
      <c r="L445" s="224"/>
      <c r="M445" s="225"/>
      <c r="N445" s="226"/>
      <c r="O445" s="226"/>
      <c r="P445" s="226"/>
      <c r="Q445" s="226"/>
      <c r="R445" s="226"/>
      <c r="S445" s="226"/>
      <c r="T445" s="227"/>
      <c r="AT445" s="228" t="s">
        <v>192</v>
      </c>
      <c r="AU445" s="228" t="s">
        <v>80</v>
      </c>
      <c r="AV445" s="11" t="s">
        <v>80</v>
      </c>
      <c r="AW445" s="11" t="s">
        <v>32</v>
      </c>
      <c r="AX445" s="11" t="s">
        <v>78</v>
      </c>
      <c r="AY445" s="228" t="s">
        <v>184</v>
      </c>
    </row>
    <row r="446" s="11" customFormat="1">
      <c r="B446" s="217"/>
      <c r="C446" s="218"/>
      <c r="D446" s="219" t="s">
        <v>192</v>
      </c>
      <c r="E446" s="218"/>
      <c r="F446" s="221" t="s">
        <v>1020</v>
      </c>
      <c r="G446" s="218"/>
      <c r="H446" s="222">
        <v>40.292999999999999</v>
      </c>
      <c r="I446" s="223"/>
      <c r="J446" s="218"/>
      <c r="K446" s="218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192</v>
      </c>
      <c r="AU446" s="228" t="s">
        <v>80</v>
      </c>
      <c r="AV446" s="11" t="s">
        <v>80</v>
      </c>
      <c r="AW446" s="11" t="s">
        <v>4</v>
      </c>
      <c r="AX446" s="11" t="s">
        <v>78</v>
      </c>
      <c r="AY446" s="228" t="s">
        <v>184</v>
      </c>
    </row>
    <row r="447" s="1" customFormat="1" ht="16.5" customHeight="1">
      <c r="B447" s="37"/>
      <c r="C447" s="205" t="s">
        <v>1021</v>
      </c>
      <c r="D447" s="205" t="s">
        <v>186</v>
      </c>
      <c r="E447" s="206" t="s">
        <v>1022</v>
      </c>
      <c r="F447" s="207" t="s">
        <v>1023</v>
      </c>
      <c r="G447" s="208" t="s">
        <v>189</v>
      </c>
      <c r="H447" s="209">
        <v>237.113</v>
      </c>
      <c r="I447" s="210"/>
      <c r="J447" s="211">
        <f>ROUND(I447*H447,2)</f>
        <v>0</v>
      </c>
      <c r="K447" s="207" t="s">
        <v>197</v>
      </c>
      <c r="L447" s="42"/>
      <c r="M447" s="212" t="s">
        <v>1</v>
      </c>
      <c r="N447" s="213" t="s">
        <v>41</v>
      </c>
      <c r="O447" s="78"/>
      <c r="P447" s="214">
        <f>O447*H447</f>
        <v>0</v>
      </c>
      <c r="Q447" s="214">
        <v>1.0000000000000001E-05</v>
      </c>
      <c r="R447" s="214">
        <f>Q447*H447</f>
        <v>0.0023711300000000004</v>
      </c>
      <c r="S447" s="214">
        <v>0</v>
      </c>
      <c r="T447" s="215">
        <f>S447*H447</f>
        <v>0</v>
      </c>
      <c r="AR447" s="16" t="s">
        <v>256</v>
      </c>
      <c r="AT447" s="16" t="s">
        <v>186</v>
      </c>
      <c r="AU447" s="16" t="s">
        <v>80</v>
      </c>
      <c r="AY447" s="16" t="s">
        <v>184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6" t="s">
        <v>78</v>
      </c>
      <c r="BK447" s="216">
        <f>ROUND(I447*H447,2)</f>
        <v>0</v>
      </c>
      <c r="BL447" s="16" t="s">
        <v>256</v>
      </c>
      <c r="BM447" s="16" t="s">
        <v>1024</v>
      </c>
    </row>
    <row r="448" s="11" customFormat="1">
      <c r="B448" s="217"/>
      <c r="C448" s="218"/>
      <c r="D448" s="219" t="s">
        <v>192</v>
      </c>
      <c r="E448" s="220" t="s">
        <v>1</v>
      </c>
      <c r="F448" s="221" t="s">
        <v>1025</v>
      </c>
      <c r="G448" s="218"/>
      <c r="H448" s="222">
        <v>237.113</v>
      </c>
      <c r="I448" s="223"/>
      <c r="J448" s="218"/>
      <c r="K448" s="218"/>
      <c r="L448" s="224"/>
      <c r="M448" s="225"/>
      <c r="N448" s="226"/>
      <c r="O448" s="226"/>
      <c r="P448" s="226"/>
      <c r="Q448" s="226"/>
      <c r="R448" s="226"/>
      <c r="S448" s="226"/>
      <c r="T448" s="227"/>
      <c r="AT448" s="228" t="s">
        <v>192</v>
      </c>
      <c r="AU448" s="228" t="s">
        <v>80</v>
      </c>
      <c r="AV448" s="11" t="s">
        <v>80</v>
      </c>
      <c r="AW448" s="11" t="s">
        <v>32</v>
      </c>
      <c r="AX448" s="11" t="s">
        <v>78</v>
      </c>
      <c r="AY448" s="228" t="s">
        <v>184</v>
      </c>
    </row>
    <row r="449" s="1" customFormat="1" ht="22.5" customHeight="1">
      <c r="B449" s="37"/>
      <c r="C449" s="229" t="s">
        <v>1026</v>
      </c>
      <c r="D449" s="229" t="s">
        <v>257</v>
      </c>
      <c r="E449" s="230" t="s">
        <v>1027</v>
      </c>
      <c r="F449" s="231" t="s">
        <v>1028</v>
      </c>
      <c r="G449" s="232" t="s">
        <v>189</v>
      </c>
      <c r="H449" s="233">
        <v>286.90600000000001</v>
      </c>
      <c r="I449" s="234"/>
      <c r="J449" s="235">
        <f>ROUND(I449*H449,2)</f>
        <v>0</v>
      </c>
      <c r="K449" s="231" t="s">
        <v>197</v>
      </c>
      <c r="L449" s="236"/>
      <c r="M449" s="237" t="s">
        <v>1</v>
      </c>
      <c r="N449" s="238" t="s">
        <v>41</v>
      </c>
      <c r="O449" s="78"/>
      <c r="P449" s="214">
        <f>O449*H449</f>
        <v>0</v>
      </c>
      <c r="Q449" s="214">
        <v>0.00012</v>
      </c>
      <c r="R449" s="214">
        <f>Q449*H449</f>
        <v>0.034428720000000003</v>
      </c>
      <c r="S449" s="214">
        <v>0</v>
      </c>
      <c r="T449" s="215">
        <f>S449*H449</f>
        <v>0</v>
      </c>
      <c r="AR449" s="16" t="s">
        <v>346</v>
      </c>
      <c r="AT449" s="16" t="s">
        <v>257</v>
      </c>
      <c r="AU449" s="16" t="s">
        <v>80</v>
      </c>
      <c r="AY449" s="16" t="s">
        <v>184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6" t="s">
        <v>78</v>
      </c>
      <c r="BK449" s="216">
        <f>ROUND(I449*H449,2)</f>
        <v>0</v>
      </c>
      <c r="BL449" s="16" t="s">
        <v>256</v>
      </c>
      <c r="BM449" s="16" t="s">
        <v>1029</v>
      </c>
    </row>
    <row r="450" s="11" customFormat="1">
      <c r="B450" s="217"/>
      <c r="C450" s="218"/>
      <c r="D450" s="219" t="s">
        <v>192</v>
      </c>
      <c r="E450" s="218"/>
      <c r="F450" s="221" t="s">
        <v>1030</v>
      </c>
      <c r="G450" s="218"/>
      <c r="H450" s="222">
        <v>286.90600000000001</v>
      </c>
      <c r="I450" s="223"/>
      <c r="J450" s="218"/>
      <c r="K450" s="218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192</v>
      </c>
      <c r="AU450" s="228" t="s">
        <v>80</v>
      </c>
      <c r="AV450" s="11" t="s">
        <v>80</v>
      </c>
      <c r="AW450" s="11" t="s">
        <v>4</v>
      </c>
      <c r="AX450" s="11" t="s">
        <v>78</v>
      </c>
      <c r="AY450" s="228" t="s">
        <v>184</v>
      </c>
    </row>
    <row r="451" s="1" customFormat="1" ht="16.5" customHeight="1">
      <c r="B451" s="37"/>
      <c r="C451" s="205" t="s">
        <v>1031</v>
      </c>
      <c r="D451" s="205" t="s">
        <v>186</v>
      </c>
      <c r="E451" s="206" t="s">
        <v>1032</v>
      </c>
      <c r="F451" s="207" t="s">
        <v>1033</v>
      </c>
      <c r="G451" s="208" t="s">
        <v>189</v>
      </c>
      <c r="H451" s="209">
        <v>11.52</v>
      </c>
      <c r="I451" s="210"/>
      <c r="J451" s="211">
        <f>ROUND(I451*H451,2)</f>
        <v>0</v>
      </c>
      <c r="K451" s="207" t="s">
        <v>1</v>
      </c>
      <c r="L451" s="42"/>
      <c r="M451" s="212" t="s">
        <v>1</v>
      </c>
      <c r="N451" s="213" t="s">
        <v>41</v>
      </c>
      <c r="O451" s="78"/>
      <c r="P451" s="214">
        <f>O451*H451</f>
        <v>0</v>
      </c>
      <c r="Q451" s="214">
        <v>1.0000000000000001E-05</v>
      </c>
      <c r="R451" s="214">
        <f>Q451*H451</f>
        <v>0.00011520000000000001</v>
      </c>
      <c r="S451" s="214">
        <v>0</v>
      </c>
      <c r="T451" s="215">
        <f>S451*H451</f>
        <v>0</v>
      </c>
      <c r="AR451" s="16" t="s">
        <v>256</v>
      </c>
      <c r="AT451" s="16" t="s">
        <v>186</v>
      </c>
      <c r="AU451" s="16" t="s">
        <v>80</v>
      </c>
      <c r="AY451" s="16" t="s">
        <v>184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16" t="s">
        <v>78</v>
      </c>
      <c r="BK451" s="216">
        <f>ROUND(I451*H451,2)</f>
        <v>0</v>
      </c>
      <c r="BL451" s="16" t="s">
        <v>256</v>
      </c>
      <c r="BM451" s="16" t="s">
        <v>1034</v>
      </c>
    </row>
    <row r="452" s="11" customFormat="1">
      <c r="B452" s="217"/>
      <c r="C452" s="218"/>
      <c r="D452" s="219" t="s">
        <v>192</v>
      </c>
      <c r="E452" s="220" t="s">
        <v>1</v>
      </c>
      <c r="F452" s="221" t="s">
        <v>120</v>
      </c>
      <c r="G452" s="218"/>
      <c r="H452" s="222">
        <v>11.52</v>
      </c>
      <c r="I452" s="223"/>
      <c r="J452" s="218"/>
      <c r="K452" s="218"/>
      <c r="L452" s="224"/>
      <c r="M452" s="225"/>
      <c r="N452" s="226"/>
      <c r="O452" s="226"/>
      <c r="P452" s="226"/>
      <c r="Q452" s="226"/>
      <c r="R452" s="226"/>
      <c r="S452" s="226"/>
      <c r="T452" s="227"/>
      <c r="AT452" s="228" t="s">
        <v>192</v>
      </c>
      <c r="AU452" s="228" t="s">
        <v>80</v>
      </c>
      <c r="AV452" s="11" t="s">
        <v>80</v>
      </c>
      <c r="AW452" s="11" t="s">
        <v>32</v>
      </c>
      <c r="AX452" s="11" t="s">
        <v>78</v>
      </c>
      <c r="AY452" s="228" t="s">
        <v>184</v>
      </c>
    </row>
    <row r="453" s="1" customFormat="1" ht="16.5" customHeight="1">
      <c r="B453" s="37"/>
      <c r="C453" s="205" t="s">
        <v>1035</v>
      </c>
      <c r="D453" s="205" t="s">
        <v>186</v>
      </c>
      <c r="E453" s="206" t="s">
        <v>1036</v>
      </c>
      <c r="F453" s="207" t="s">
        <v>1037</v>
      </c>
      <c r="G453" s="208" t="s">
        <v>241</v>
      </c>
      <c r="H453" s="209">
        <v>3.5790000000000002</v>
      </c>
      <c r="I453" s="210"/>
      <c r="J453" s="211">
        <f>ROUND(I453*H453,2)</f>
        <v>0</v>
      </c>
      <c r="K453" s="207" t="s">
        <v>197</v>
      </c>
      <c r="L453" s="42"/>
      <c r="M453" s="212" t="s">
        <v>1</v>
      </c>
      <c r="N453" s="213" t="s">
        <v>41</v>
      </c>
      <c r="O453" s="78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AR453" s="16" t="s">
        <v>256</v>
      </c>
      <c r="AT453" s="16" t="s">
        <v>186</v>
      </c>
      <c r="AU453" s="16" t="s">
        <v>80</v>
      </c>
      <c r="AY453" s="16" t="s">
        <v>184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6" t="s">
        <v>78</v>
      </c>
      <c r="BK453" s="216">
        <f>ROUND(I453*H453,2)</f>
        <v>0</v>
      </c>
      <c r="BL453" s="16" t="s">
        <v>256</v>
      </c>
      <c r="BM453" s="16" t="s">
        <v>1038</v>
      </c>
    </row>
    <row r="454" s="10" customFormat="1" ht="22.8" customHeight="1">
      <c r="B454" s="189"/>
      <c r="C454" s="190"/>
      <c r="D454" s="191" t="s">
        <v>69</v>
      </c>
      <c r="E454" s="203" t="s">
        <v>1039</v>
      </c>
      <c r="F454" s="203" t="s">
        <v>1040</v>
      </c>
      <c r="G454" s="190"/>
      <c r="H454" s="190"/>
      <c r="I454" s="193"/>
      <c r="J454" s="204">
        <f>BK454</f>
        <v>0</v>
      </c>
      <c r="K454" s="190"/>
      <c r="L454" s="195"/>
      <c r="M454" s="196"/>
      <c r="N454" s="197"/>
      <c r="O454" s="197"/>
      <c r="P454" s="198">
        <f>SUM(P455:P459)</f>
        <v>0</v>
      </c>
      <c r="Q454" s="197"/>
      <c r="R454" s="198">
        <f>SUM(R455:R459)</f>
        <v>4.4674270799999993</v>
      </c>
      <c r="S454" s="197"/>
      <c r="T454" s="199">
        <f>SUM(T455:T459)</f>
        <v>0</v>
      </c>
      <c r="AR454" s="200" t="s">
        <v>80</v>
      </c>
      <c r="AT454" s="201" t="s">
        <v>69</v>
      </c>
      <c r="AU454" s="201" t="s">
        <v>78</v>
      </c>
      <c r="AY454" s="200" t="s">
        <v>184</v>
      </c>
      <c r="BK454" s="202">
        <f>SUM(BK455:BK459)</f>
        <v>0</v>
      </c>
    </row>
    <row r="455" s="1" customFormat="1" ht="16.5" customHeight="1">
      <c r="B455" s="37"/>
      <c r="C455" s="205" t="s">
        <v>1041</v>
      </c>
      <c r="D455" s="205" t="s">
        <v>186</v>
      </c>
      <c r="E455" s="206" t="s">
        <v>1042</v>
      </c>
      <c r="F455" s="207" t="s">
        <v>1043</v>
      </c>
      <c r="G455" s="208" t="s">
        <v>189</v>
      </c>
      <c r="H455" s="209">
        <v>3.6000000000000001</v>
      </c>
      <c r="I455" s="210"/>
      <c r="J455" s="211">
        <f>ROUND(I455*H455,2)</f>
        <v>0</v>
      </c>
      <c r="K455" s="207" t="s">
        <v>197</v>
      </c>
      <c r="L455" s="42"/>
      <c r="M455" s="212" t="s">
        <v>1</v>
      </c>
      <c r="N455" s="213" t="s">
        <v>41</v>
      </c>
      <c r="O455" s="78"/>
      <c r="P455" s="214">
        <f>O455*H455</f>
        <v>0</v>
      </c>
      <c r="Q455" s="214">
        <v>0.015230000000000001</v>
      </c>
      <c r="R455" s="214">
        <f>Q455*H455</f>
        <v>0.054828000000000002</v>
      </c>
      <c r="S455" s="214">
        <v>0</v>
      </c>
      <c r="T455" s="215">
        <f>S455*H455</f>
        <v>0</v>
      </c>
      <c r="AR455" s="16" t="s">
        <v>256</v>
      </c>
      <c r="AT455" s="16" t="s">
        <v>186</v>
      </c>
      <c r="AU455" s="16" t="s">
        <v>80</v>
      </c>
      <c r="AY455" s="16" t="s">
        <v>184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6" t="s">
        <v>78</v>
      </c>
      <c r="BK455" s="216">
        <f>ROUND(I455*H455,2)</f>
        <v>0</v>
      </c>
      <c r="BL455" s="16" t="s">
        <v>256</v>
      </c>
      <c r="BM455" s="16" t="s">
        <v>1044</v>
      </c>
    </row>
    <row r="456" s="11" customFormat="1">
      <c r="B456" s="217"/>
      <c r="C456" s="218"/>
      <c r="D456" s="219" t="s">
        <v>192</v>
      </c>
      <c r="E456" s="220" t="s">
        <v>1</v>
      </c>
      <c r="F456" s="221" t="s">
        <v>126</v>
      </c>
      <c r="G456" s="218"/>
      <c r="H456" s="222">
        <v>3.6000000000000001</v>
      </c>
      <c r="I456" s="223"/>
      <c r="J456" s="218"/>
      <c r="K456" s="218"/>
      <c r="L456" s="224"/>
      <c r="M456" s="225"/>
      <c r="N456" s="226"/>
      <c r="O456" s="226"/>
      <c r="P456" s="226"/>
      <c r="Q456" s="226"/>
      <c r="R456" s="226"/>
      <c r="S456" s="226"/>
      <c r="T456" s="227"/>
      <c r="AT456" s="228" t="s">
        <v>192</v>
      </c>
      <c r="AU456" s="228" t="s">
        <v>80</v>
      </c>
      <c r="AV456" s="11" t="s">
        <v>80</v>
      </c>
      <c r="AW456" s="11" t="s">
        <v>32</v>
      </c>
      <c r="AX456" s="11" t="s">
        <v>78</v>
      </c>
      <c r="AY456" s="228" t="s">
        <v>184</v>
      </c>
    </row>
    <row r="457" s="1" customFormat="1" ht="16.5" customHeight="1">
      <c r="B457" s="37"/>
      <c r="C457" s="205" t="s">
        <v>1045</v>
      </c>
      <c r="D457" s="205" t="s">
        <v>186</v>
      </c>
      <c r="E457" s="206" t="s">
        <v>1046</v>
      </c>
      <c r="F457" s="207" t="s">
        <v>1047</v>
      </c>
      <c r="G457" s="208" t="s">
        <v>189</v>
      </c>
      <c r="H457" s="209">
        <v>225.59299999999999</v>
      </c>
      <c r="I457" s="210"/>
      <c r="J457" s="211">
        <f>ROUND(I457*H457,2)</f>
        <v>0</v>
      </c>
      <c r="K457" s="207" t="s">
        <v>197</v>
      </c>
      <c r="L457" s="42"/>
      <c r="M457" s="212" t="s">
        <v>1</v>
      </c>
      <c r="N457" s="213" t="s">
        <v>41</v>
      </c>
      <c r="O457" s="78"/>
      <c r="P457" s="214">
        <f>O457*H457</f>
        <v>0</v>
      </c>
      <c r="Q457" s="214">
        <v>0.019560000000000001</v>
      </c>
      <c r="R457" s="214">
        <f>Q457*H457</f>
        <v>4.4125990799999997</v>
      </c>
      <c r="S457" s="214">
        <v>0</v>
      </c>
      <c r="T457" s="215">
        <f>S457*H457</f>
        <v>0</v>
      </c>
      <c r="AR457" s="16" t="s">
        <v>256</v>
      </c>
      <c r="AT457" s="16" t="s">
        <v>186</v>
      </c>
      <c r="AU457" s="16" t="s">
        <v>80</v>
      </c>
      <c r="AY457" s="16" t="s">
        <v>184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6" t="s">
        <v>78</v>
      </c>
      <c r="BK457" s="216">
        <f>ROUND(I457*H457,2)</f>
        <v>0</v>
      </c>
      <c r="BL457" s="16" t="s">
        <v>256</v>
      </c>
      <c r="BM457" s="16" t="s">
        <v>1048</v>
      </c>
    </row>
    <row r="458" s="11" customFormat="1">
      <c r="B458" s="217"/>
      <c r="C458" s="218"/>
      <c r="D458" s="219" t="s">
        <v>192</v>
      </c>
      <c r="E458" s="220" t="s">
        <v>1</v>
      </c>
      <c r="F458" s="221" t="s">
        <v>116</v>
      </c>
      <c r="G458" s="218"/>
      <c r="H458" s="222">
        <v>225.59299999999999</v>
      </c>
      <c r="I458" s="223"/>
      <c r="J458" s="218"/>
      <c r="K458" s="218"/>
      <c r="L458" s="224"/>
      <c r="M458" s="225"/>
      <c r="N458" s="226"/>
      <c r="O458" s="226"/>
      <c r="P458" s="226"/>
      <c r="Q458" s="226"/>
      <c r="R458" s="226"/>
      <c r="S458" s="226"/>
      <c r="T458" s="227"/>
      <c r="AT458" s="228" t="s">
        <v>192</v>
      </c>
      <c r="AU458" s="228" t="s">
        <v>80</v>
      </c>
      <c r="AV458" s="11" t="s">
        <v>80</v>
      </c>
      <c r="AW458" s="11" t="s">
        <v>32</v>
      </c>
      <c r="AX458" s="11" t="s">
        <v>78</v>
      </c>
      <c r="AY458" s="228" t="s">
        <v>184</v>
      </c>
    </row>
    <row r="459" s="1" customFormat="1" ht="16.5" customHeight="1">
      <c r="B459" s="37"/>
      <c r="C459" s="205" t="s">
        <v>1049</v>
      </c>
      <c r="D459" s="205" t="s">
        <v>186</v>
      </c>
      <c r="E459" s="206" t="s">
        <v>1050</v>
      </c>
      <c r="F459" s="207" t="s">
        <v>1051</v>
      </c>
      <c r="G459" s="208" t="s">
        <v>241</v>
      </c>
      <c r="H459" s="209">
        <v>4.4669999999999996</v>
      </c>
      <c r="I459" s="210"/>
      <c r="J459" s="211">
        <f>ROUND(I459*H459,2)</f>
        <v>0</v>
      </c>
      <c r="K459" s="207" t="s">
        <v>197</v>
      </c>
      <c r="L459" s="42"/>
      <c r="M459" s="212" t="s">
        <v>1</v>
      </c>
      <c r="N459" s="213" t="s">
        <v>41</v>
      </c>
      <c r="O459" s="78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5">
        <f>S459*H459</f>
        <v>0</v>
      </c>
      <c r="AR459" s="16" t="s">
        <v>256</v>
      </c>
      <c r="AT459" s="16" t="s">
        <v>186</v>
      </c>
      <c r="AU459" s="16" t="s">
        <v>80</v>
      </c>
      <c r="AY459" s="16" t="s">
        <v>184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6" t="s">
        <v>78</v>
      </c>
      <c r="BK459" s="216">
        <f>ROUND(I459*H459,2)</f>
        <v>0</v>
      </c>
      <c r="BL459" s="16" t="s">
        <v>256</v>
      </c>
      <c r="BM459" s="16" t="s">
        <v>1052</v>
      </c>
    </row>
    <row r="460" s="10" customFormat="1" ht="22.8" customHeight="1">
      <c r="B460" s="189"/>
      <c r="C460" s="190"/>
      <c r="D460" s="191" t="s">
        <v>69</v>
      </c>
      <c r="E460" s="203" t="s">
        <v>1053</v>
      </c>
      <c r="F460" s="203" t="s">
        <v>1054</v>
      </c>
      <c r="G460" s="190"/>
      <c r="H460" s="190"/>
      <c r="I460" s="193"/>
      <c r="J460" s="204">
        <f>BK460</f>
        <v>0</v>
      </c>
      <c r="K460" s="190"/>
      <c r="L460" s="195"/>
      <c r="M460" s="196"/>
      <c r="N460" s="197"/>
      <c r="O460" s="197"/>
      <c r="P460" s="198">
        <f>SUM(P461:P477)</f>
        <v>0</v>
      </c>
      <c r="Q460" s="197"/>
      <c r="R460" s="198">
        <f>SUM(R461:R477)</f>
        <v>1.43476855</v>
      </c>
      <c r="S460" s="197"/>
      <c r="T460" s="199">
        <f>SUM(T461:T477)</f>
        <v>0</v>
      </c>
      <c r="AR460" s="200" t="s">
        <v>80</v>
      </c>
      <c r="AT460" s="201" t="s">
        <v>69</v>
      </c>
      <c r="AU460" s="201" t="s">
        <v>78</v>
      </c>
      <c r="AY460" s="200" t="s">
        <v>184</v>
      </c>
      <c r="BK460" s="202">
        <f>SUM(BK461:BK477)</f>
        <v>0</v>
      </c>
    </row>
    <row r="461" s="1" customFormat="1" ht="16.5" customHeight="1">
      <c r="B461" s="37"/>
      <c r="C461" s="205" t="s">
        <v>1055</v>
      </c>
      <c r="D461" s="205" t="s">
        <v>186</v>
      </c>
      <c r="E461" s="206" t="s">
        <v>1056</v>
      </c>
      <c r="F461" s="207" t="s">
        <v>1057</v>
      </c>
      <c r="G461" s="208" t="s">
        <v>189</v>
      </c>
      <c r="H461" s="209">
        <v>46.759999999999998</v>
      </c>
      <c r="I461" s="210"/>
      <c r="J461" s="211">
        <f>ROUND(I461*H461,2)</f>
        <v>0</v>
      </c>
      <c r="K461" s="207" t="s">
        <v>197</v>
      </c>
      <c r="L461" s="42"/>
      <c r="M461" s="212" t="s">
        <v>1</v>
      </c>
      <c r="N461" s="213" t="s">
        <v>41</v>
      </c>
      <c r="O461" s="78"/>
      <c r="P461" s="214">
        <f>O461*H461</f>
        <v>0</v>
      </c>
      <c r="Q461" s="214">
        <v>0.01261</v>
      </c>
      <c r="R461" s="214">
        <f>Q461*H461</f>
        <v>0.58964359999999993</v>
      </c>
      <c r="S461" s="214">
        <v>0</v>
      </c>
      <c r="T461" s="215">
        <f>S461*H461</f>
        <v>0</v>
      </c>
      <c r="AR461" s="16" t="s">
        <v>256</v>
      </c>
      <c r="AT461" s="16" t="s">
        <v>186</v>
      </c>
      <c r="AU461" s="16" t="s">
        <v>80</v>
      </c>
      <c r="AY461" s="16" t="s">
        <v>184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16" t="s">
        <v>78</v>
      </c>
      <c r="BK461" s="216">
        <f>ROUND(I461*H461,2)</f>
        <v>0</v>
      </c>
      <c r="BL461" s="16" t="s">
        <v>256</v>
      </c>
      <c r="BM461" s="16" t="s">
        <v>1058</v>
      </c>
    </row>
    <row r="462" s="11" customFormat="1">
      <c r="B462" s="217"/>
      <c r="C462" s="218"/>
      <c r="D462" s="219" t="s">
        <v>192</v>
      </c>
      <c r="E462" s="220" t="s">
        <v>122</v>
      </c>
      <c r="F462" s="221" t="s">
        <v>1059</v>
      </c>
      <c r="G462" s="218"/>
      <c r="H462" s="222">
        <v>46.759999999999998</v>
      </c>
      <c r="I462" s="223"/>
      <c r="J462" s="218"/>
      <c r="K462" s="218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192</v>
      </c>
      <c r="AU462" s="228" t="s">
        <v>80</v>
      </c>
      <c r="AV462" s="11" t="s">
        <v>80</v>
      </c>
      <c r="AW462" s="11" t="s">
        <v>32</v>
      </c>
      <c r="AX462" s="11" t="s">
        <v>78</v>
      </c>
      <c r="AY462" s="228" t="s">
        <v>184</v>
      </c>
    </row>
    <row r="463" s="1" customFormat="1" ht="16.5" customHeight="1">
      <c r="B463" s="37"/>
      <c r="C463" s="205" t="s">
        <v>1060</v>
      </c>
      <c r="D463" s="205" t="s">
        <v>186</v>
      </c>
      <c r="E463" s="206" t="s">
        <v>1061</v>
      </c>
      <c r="F463" s="207" t="s">
        <v>1062</v>
      </c>
      <c r="G463" s="208" t="s">
        <v>189</v>
      </c>
      <c r="H463" s="209">
        <v>46.759999999999998</v>
      </c>
      <c r="I463" s="210"/>
      <c r="J463" s="211">
        <f>ROUND(I463*H463,2)</f>
        <v>0</v>
      </c>
      <c r="K463" s="207" t="s">
        <v>197</v>
      </c>
      <c r="L463" s="42"/>
      <c r="M463" s="212" t="s">
        <v>1</v>
      </c>
      <c r="N463" s="213" t="s">
        <v>41</v>
      </c>
      <c r="O463" s="78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AR463" s="16" t="s">
        <v>256</v>
      </c>
      <c r="AT463" s="16" t="s">
        <v>186</v>
      </c>
      <c r="AU463" s="16" t="s">
        <v>80</v>
      </c>
      <c r="AY463" s="16" t="s">
        <v>184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6" t="s">
        <v>78</v>
      </c>
      <c r="BK463" s="216">
        <f>ROUND(I463*H463,2)</f>
        <v>0</v>
      </c>
      <c r="BL463" s="16" t="s">
        <v>256</v>
      </c>
      <c r="BM463" s="16" t="s">
        <v>1063</v>
      </c>
    </row>
    <row r="464" s="11" customFormat="1">
      <c r="B464" s="217"/>
      <c r="C464" s="218"/>
      <c r="D464" s="219" t="s">
        <v>192</v>
      </c>
      <c r="E464" s="220" t="s">
        <v>1</v>
      </c>
      <c r="F464" s="221" t="s">
        <v>122</v>
      </c>
      <c r="G464" s="218"/>
      <c r="H464" s="222">
        <v>46.759999999999998</v>
      </c>
      <c r="I464" s="223"/>
      <c r="J464" s="218"/>
      <c r="K464" s="218"/>
      <c r="L464" s="224"/>
      <c r="M464" s="225"/>
      <c r="N464" s="226"/>
      <c r="O464" s="226"/>
      <c r="P464" s="226"/>
      <c r="Q464" s="226"/>
      <c r="R464" s="226"/>
      <c r="S464" s="226"/>
      <c r="T464" s="227"/>
      <c r="AT464" s="228" t="s">
        <v>192</v>
      </c>
      <c r="AU464" s="228" t="s">
        <v>80</v>
      </c>
      <c r="AV464" s="11" t="s">
        <v>80</v>
      </c>
      <c r="AW464" s="11" t="s">
        <v>32</v>
      </c>
      <c r="AX464" s="11" t="s">
        <v>78</v>
      </c>
      <c r="AY464" s="228" t="s">
        <v>184</v>
      </c>
    </row>
    <row r="465" s="1" customFormat="1" ht="16.5" customHeight="1">
      <c r="B465" s="37"/>
      <c r="C465" s="229" t="s">
        <v>1064</v>
      </c>
      <c r="D465" s="229" t="s">
        <v>257</v>
      </c>
      <c r="E465" s="230" t="s">
        <v>1065</v>
      </c>
      <c r="F465" s="231" t="s">
        <v>1066</v>
      </c>
      <c r="G465" s="232" t="s">
        <v>189</v>
      </c>
      <c r="H465" s="233">
        <v>56.579999999999998</v>
      </c>
      <c r="I465" s="234"/>
      <c r="J465" s="235">
        <f>ROUND(I465*H465,2)</f>
        <v>0</v>
      </c>
      <c r="K465" s="231" t="s">
        <v>197</v>
      </c>
      <c r="L465" s="236"/>
      <c r="M465" s="237" t="s">
        <v>1</v>
      </c>
      <c r="N465" s="238" t="s">
        <v>41</v>
      </c>
      <c r="O465" s="78"/>
      <c r="P465" s="214">
        <f>O465*H465</f>
        <v>0</v>
      </c>
      <c r="Q465" s="214">
        <v>0.00010000000000000001</v>
      </c>
      <c r="R465" s="214">
        <f>Q465*H465</f>
        <v>0.0056579999999999998</v>
      </c>
      <c r="S465" s="214">
        <v>0</v>
      </c>
      <c r="T465" s="215">
        <f>S465*H465</f>
        <v>0</v>
      </c>
      <c r="AR465" s="16" t="s">
        <v>346</v>
      </c>
      <c r="AT465" s="16" t="s">
        <v>257</v>
      </c>
      <c r="AU465" s="16" t="s">
        <v>80</v>
      </c>
      <c r="AY465" s="16" t="s">
        <v>184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6" t="s">
        <v>78</v>
      </c>
      <c r="BK465" s="216">
        <f>ROUND(I465*H465,2)</f>
        <v>0</v>
      </c>
      <c r="BL465" s="16" t="s">
        <v>256</v>
      </c>
      <c r="BM465" s="16" t="s">
        <v>1067</v>
      </c>
    </row>
    <row r="466" s="11" customFormat="1">
      <c r="B466" s="217"/>
      <c r="C466" s="218"/>
      <c r="D466" s="219" t="s">
        <v>192</v>
      </c>
      <c r="E466" s="220" t="s">
        <v>1</v>
      </c>
      <c r="F466" s="221" t="s">
        <v>1068</v>
      </c>
      <c r="G466" s="218"/>
      <c r="H466" s="222">
        <v>51.436</v>
      </c>
      <c r="I466" s="223"/>
      <c r="J466" s="218"/>
      <c r="K466" s="218"/>
      <c r="L466" s="224"/>
      <c r="M466" s="225"/>
      <c r="N466" s="226"/>
      <c r="O466" s="226"/>
      <c r="P466" s="226"/>
      <c r="Q466" s="226"/>
      <c r="R466" s="226"/>
      <c r="S466" s="226"/>
      <c r="T466" s="227"/>
      <c r="AT466" s="228" t="s">
        <v>192</v>
      </c>
      <c r="AU466" s="228" t="s">
        <v>80</v>
      </c>
      <c r="AV466" s="11" t="s">
        <v>80</v>
      </c>
      <c r="AW466" s="11" t="s">
        <v>32</v>
      </c>
      <c r="AX466" s="11" t="s">
        <v>78</v>
      </c>
      <c r="AY466" s="228" t="s">
        <v>184</v>
      </c>
    </row>
    <row r="467" s="11" customFormat="1">
      <c r="B467" s="217"/>
      <c r="C467" s="218"/>
      <c r="D467" s="219" t="s">
        <v>192</v>
      </c>
      <c r="E467" s="218"/>
      <c r="F467" s="221" t="s">
        <v>1069</v>
      </c>
      <c r="G467" s="218"/>
      <c r="H467" s="222">
        <v>56.579999999999998</v>
      </c>
      <c r="I467" s="223"/>
      <c r="J467" s="218"/>
      <c r="K467" s="218"/>
      <c r="L467" s="224"/>
      <c r="M467" s="225"/>
      <c r="N467" s="226"/>
      <c r="O467" s="226"/>
      <c r="P467" s="226"/>
      <c r="Q467" s="226"/>
      <c r="R467" s="226"/>
      <c r="S467" s="226"/>
      <c r="T467" s="227"/>
      <c r="AT467" s="228" t="s">
        <v>192</v>
      </c>
      <c r="AU467" s="228" t="s">
        <v>80</v>
      </c>
      <c r="AV467" s="11" t="s">
        <v>80</v>
      </c>
      <c r="AW467" s="11" t="s">
        <v>4</v>
      </c>
      <c r="AX467" s="11" t="s">
        <v>78</v>
      </c>
      <c r="AY467" s="228" t="s">
        <v>184</v>
      </c>
    </row>
    <row r="468" s="1" customFormat="1" ht="16.5" customHeight="1">
      <c r="B468" s="37"/>
      <c r="C468" s="205" t="s">
        <v>414</v>
      </c>
      <c r="D468" s="205" t="s">
        <v>186</v>
      </c>
      <c r="E468" s="206" t="s">
        <v>1070</v>
      </c>
      <c r="F468" s="207" t="s">
        <v>1071</v>
      </c>
      <c r="G468" s="208" t="s">
        <v>189</v>
      </c>
      <c r="H468" s="209">
        <v>46.759999999999998</v>
      </c>
      <c r="I468" s="210"/>
      <c r="J468" s="211">
        <f>ROUND(I468*H468,2)</f>
        <v>0</v>
      </c>
      <c r="K468" s="207" t="s">
        <v>197</v>
      </c>
      <c r="L468" s="42"/>
      <c r="M468" s="212" t="s">
        <v>1</v>
      </c>
      <c r="N468" s="213" t="s">
        <v>41</v>
      </c>
      <c r="O468" s="78"/>
      <c r="P468" s="214">
        <f>O468*H468</f>
        <v>0</v>
      </c>
      <c r="Q468" s="214">
        <v>0</v>
      </c>
      <c r="R468" s="214">
        <f>Q468*H468</f>
        <v>0</v>
      </c>
      <c r="S468" s="214">
        <v>0</v>
      </c>
      <c r="T468" s="215">
        <f>S468*H468</f>
        <v>0</v>
      </c>
      <c r="AR468" s="16" t="s">
        <v>256</v>
      </c>
      <c r="AT468" s="16" t="s">
        <v>186</v>
      </c>
      <c r="AU468" s="16" t="s">
        <v>80</v>
      </c>
      <c r="AY468" s="16" t="s">
        <v>184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6" t="s">
        <v>78</v>
      </c>
      <c r="BK468" s="216">
        <f>ROUND(I468*H468,2)</f>
        <v>0</v>
      </c>
      <c r="BL468" s="16" t="s">
        <v>256</v>
      </c>
      <c r="BM468" s="16" t="s">
        <v>1072</v>
      </c>
    </row>
    <row r="469" s="11" customFormat="1">
      <c r="B469" s="217"/>
      <c r="C469" s="218"/>
      <c r="D469" s="219" t="s">
        <v>192</v>
      </c>
      <c r="E469" s="220" t="s">
        <v>1</v>
      </c>
      <c r="F469" s="221" t="s">
        <v>122</v>
      </c>
      <c r="G469" s="218"/>
      <c r="H469" s="222">
        <v>46.759999999999998</v>
      </c>
      <c r="I469" s="223"/>
      <c r="J469" s="218"/>
      <c r="K469" s="218"/>
      <c r="L469" s="224"/>
      <c r="M469" s="225"/>
      <c r="N469" s="226"/>
      <c r="O469" s="226"/>
      <c r="P469" s="226"/>
      <c r="Q469" s="226"/>
      <c r="R469" s="226"/>
      <c r="S469" s="226"/>
      <c r="T469" s="227"/>
      <c r="AT469" s="228" t="s">
        <v>192</v>
      </c>
      <c r="AU469" s="228" t="s">
        <v>80</v>
      </c>
      <c r="AV469" s="11" t="s">
        <v>80</v>
      </c>
      <c r="AW469" s="11" t="s">
        <v>32</v>
      </c>
      <c r="AX469" s="11" t="s">
        <v>78</v>
      </c>
      <c r="AY469" s="228" t="s">
        <v>184</v>
      </c>
    </row>
    <row r="470" s="1" customFormat="1" ht="16.5" customHeight="1">
      <c r="B470" s="37"/>
      <c r="C470" s="229" t="s">
        <v>1073</v>
      </c>
      <c r="D470" s="229" t="s">
        <v>257</v>
      </c>
      <c r="E470" s="230" t="s">
        <v>1074</v>
      </c>
      <c r="F470" s="231" t="s">
        <v>1075</v>
      </c>
      <c r="G470" s="232" t="s">
        <v>189</v>
      </c>
      <c r="H470" s="233">
        <v>52.465000000000003</v>
      </c>
      <c r="I470" s="234"/>
      <c r="J470" s="235">
        <f>ROUND(I470*H470,2)</f>
        <v>0</v>
      </c>
      <c r="K470" s="231" t="s">
        <v>197</v>
      </c>
      <c r="L470" s="236"/>
      <c r="M470" s="237" t="s">
        <v>1</v>
      </c>
      <c r="N470" s="238" t="s">
        <v>41</v>
      </c>
      <c r="O470" s="78"/>
      <c r="P470" s="214">
        <f>O470*H470</f>
        <v>0</v>
      </c>
      <c r="Q470" s="214">
        <v>0.0046299999999999996</v>
      </c>
      <c r="R470" s="214">
        <f>Q470*H470</f>
        <v>0.24291294999999999</v>
      </c>
      <c r="S470" s="214">
        <v>0</v>
      </c>
      <c r="T470" s="215">
        <f>S470*H470</f>
        <v>0</v>
      </c>
      <c r="AR470" s="16" t="s">
        <v>346</v>
      </c>
      <c r="AT470" s="16" t="s">
        <v>257</v>
      </c>
      <c r="AU470" s="16" t="s">
        <v>80</v>
      </c>
      <c r="AY470" s="16" t="s">
        <v>184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16" t="s">
        <v>78</v>
      </c>
      <c r="BK470" s="216">
        <f>ROUND(I470*H470,2)</f>
        <v>0</v>
      </c>
      <c r="BL470" s="16" t="s">
        <v>256</v>
      </c>
      <c r="BM470" s="16" t="s">
        <v>1076</v>
      </c>
    </row>
    <row r="471" s="11" customFormat="1">
      <c r="B471" s="217"/>
      <c r="C471" s="218"/>
      <c r="D471" s="219" t="s">
        <v>192</v>
      </c>
      <c r="E471" s="220" t="s">
        <v>1</v>
      </c>
      <c r="F471" s="221" t="s">
        <v>1068</v>
      </c>
      <c r="G471" s="218"/>
      <c r="H471" s="222">
        <v>51.436</v>
      </c>
      <c r="I471" s="223"/>
      <c r="J471" s="218"/>
      <c r="K471" s="218"/>
      <c r="L471" s="224"/>
      <c r="M471" s="225"/>
      <c r="N471" s="226"/>
      <c r="O471" s="226"/>
      <c r="P471" s="226"/>
      <c r="Q471" s="226"/>
      <c r="R471" s="226"/>
      <c r="S471" s="226"/>
      <c r="T471" s="227"/>
      <c r="AT471" s="228" t="s">
        <v>192</v>
      </c>
      <c r="AU471" s="228" t="s">
        <v>80</v>
      </c>
      <c r="AV471" s="11" t="s">
        <v>80</v>
      </c>
      <c r="AW471" s="11" t="s">
        <v>32</v>
      </c>
      <c r="AX471" s="11" t="s">
        <v>78</v>
      </c>
      <c r="AY471" s="228" t="s">
        <v>184</v>
      </c>
    </row>
    <row r="472" s="11" customFormat="1">
      <c r="B472" s="217"/>
      <c r="C472" s="218"/>
      <c r="D472" s="219" t="s">
        <v>192</v>
      </c>
      <c r="E472" s="218"/>
      <c r="F472" s="221" t="s">
        <v>1077</v>
      </c>
      <c r="G472" s="218"/>
      <c r="H472" s="222">
        <v>52.465000000000003</v>
      </c>
      <c r="I472" s="223"/>
      <c r="J472" s="218"/>
      <c r="K472" s="218"/>
      <c r="L472" s="224"/>
      <c r="M472" s="225"/>
      <c r="N472" s="226"/>
      <c r="O472" s="226"/>
      <c r="P472" s="226"/>
      <c r="Q472" s="226"/>
      <c r="R472" s="226"/>
      <c r="S472" s="226"/>
      <c r="T472" s="227"/>
      <c r="AT472" s="228" t="s">
        <v>192</v>
      </c>
      <c r="AU472" s="228" t="s">
        <v>80</v>
      </c>
      <c r="AV472" s="11" t="s">
        <v>80</v>
      </c>
      <c r="AW472" s="11" t="s">
        <v>4</v>
      </c>
      <c r="AX472" s="11" t="s">
        <v>78</v>
      </c>
      <c r="AY472" s="228" t="s">
        <v>184</v>
      </c>
    </row>
    <row r="473" s="1" customFormat="1" ht="16.5" customHeight="1">
      <c r="B473" s="37"/>
      <c r="C473" s="205" t="s">
        <v>1078</v>
      </c>
      <c r="D473" s="205" t="s">
        <v>186</v>
      </c>
      <c r="E473" s="206" t="s">
        <v>1079</v>
      </c>
      <c r="F473" s="207" t="s">
        <v>1080</v>
      </c>
      <c r="G473" s="208" t="s">
        <v>189</v>
      </c>
      <c r="H473" s="209">
        <v>46.759999999999998</v>
      </c>
      <c r="I473" s="210"/>
      <c r="J473" s="211">
        <f>ROUND(I473*H473,2)</f>
        <v>0</v>
      </c>
      <c r="K473" s="207" t="s">
        <v>197</v>
      </c>
      <c r="L473" s="42"/>
      <c r="M473" s="212" t="s">
        <v>1</v>
      </c>
      <c r="N473" s="213" t="s">
        <v>41</v>
      </c>
      <c r="O473" s="78"/>
      <c r="P473" s="214">
        <f>O473*H473</f>
        <v>0</v>
      </c>
      <c r="Q473" s="214">
        <v>0.00025000000000000001</v>
      </c>
      <c r="R473" s="214">
        <f>Q473*H473</f>
        <v>0.011689999999999999</v>
      </c>
      <c r="S473" s="214">
        <v>0</v>
      </c>
      <c r="T473" s="215">
        <f>S473*H473</f>
        <v>0</v>
      </c>
      <c r="AR473" s="16" t="s">
        <v>256</v>
      </c>
      <c r="AT473" s="16" t="s">
        <v>186</v>
      </c>
      <c r="AU473" s="16" t="s">
        <v>80</v>
      </c>
      <c r="AY473" s="16" t="s">
        <v>184</v>
      </c>
      <c r="BE473" s="216">
        <f>IF(N473="základní",J473,0)</f>
        <v>0</v>
      </c>
      <c r="BF473" s="216">
        <f>IF(N473="snížená",J473,0)</f>
        <v>0</v>
      </c>
      <c r="BG473" s="216">
        <f>IF(N473="zákl. přenesená",J473,0)</f>
        <v>0</v>
      </c>
      <c r="BH473" s="216">
        <f>IF(N473="sníž. přenesená",J473,0)</f>
        <v>0</v>
      </c>
      <c r="BI473" s="216">
        <f>IF(N473="nulová",J473,0)</f>
        <v>0</v>
      </c>
      <c r="BJ473" s="16" t="s">
        <v>78</v>
      </c>
      <c r="BK473" s="216">
        <f>ROUND(I473*H473,2)</f>
        <v>0</v>
      </c>
      <c r="BL473" s="16" t="s">
        <v>256</v>
      </c>
      <c r="BM473" s="16" t="s">
        <v>1081</v>
      </c>
    </row>
    <row r="474" s="11" customFormat="1">
      <c r="B474" s="217"/>
      <c r="C474" s="218"/>
      <c r="D474" s="219" t="s">
        <v>192</v>
      </c>
      <c r="E474" s="220" t="s">
        <v>1</v>
      </c>
      <c r="F474" s="221" t="s">
        <v>122</v>
      </c>
      <c r="G474" s="218"/>
      <c r="H474" s="222">
        <v>46.759999999999998</v>
      </c>
      <c r="I474" s="223"/>
      <c r="J474" s="218"/>
      <c r="K474" s="218"/>
      <c r="L474" s="224"/>
      <c r="M474" s="225"/>
      <c r="N474" s="226"/>
      <c r="O474" s="226"/>
      <c r="P474" s="226"/>
      <c r="Q474" s="226"/>
      <c r="R474" s="226"/>
      <c r="S474" s="226"/>
      <c r="T474" s="227"/>
      <c r="AT474" s="228" t="s">
        <v>192</v>
      </c>
      <c r="AU474" s="228" t="s">
        <v>80</v>
      </c>
      <c r="AV474" s="11" t="s">
        <v>80</v>
      </c>
      <c r="AW474" s="11" t="s">
        <v>32</v>
      </c>
      <c r="AX474" s="11" t="s">
        <v>78</v>
      </c>
      <c r="AY474" s="228" t="s">
        <v>184</v>
      </c>
    </row>
    <row r="475" s="1" customFormat="1" ht="16.5" customHeight="1">
      <c r="B475" s="37"/>
      <c r="C475" s="205" t="s">
        <v>1082</v>
      </c>
      <c r="D475" s="205" t="s">
        <v>186</v>
      </c>
      <c r="E475" s="206" t="s">
        <v>1083</v>
      </c>
      <c r="F475" s="207" t="s">
        <v>1084</v>
      </c>
      <c r="G475" s="208" t="s">
        <v>189</v>
      </c>
      <c r="H475" s="209">
        <v>19.600000000000001</v>
      </c>
      <c r="I475" s="210"/>
      <c r="J475" s="211">
        <f>ROUND(I475*H475,2)</f>
        <v>0</v>
      </c>
      <c r="K475" s="207" t="s">
        <v>197</v>
      </c>
      <c r="L475" s="42"/>
      <c r="M475" s="212" t="s">
        <v>1</v>
      </c>
      <c r="N475" s="213" t="s">
        <v>41</v>
      </c>
      <c r="O475" s="78"/>
      <c r="P475" s="214">
        <f>O475*H475</f>
        <v>0</v>
      </c>
      <c r="Q475" s="214">
        <v>0.029839999999999998</v>
      </c>
      <c r="R475" s="214">
        <f>Q475*H475</f>
        <v>0.58486400000000005</v>
      </c>
      <c r="S475" s="214">
        <v>0</v>
      </c>
      <c r="T475" s="215">
        <f>S475*H475</f>
        <v>0</v>
      </c>
      <c r="AR475" s="16" t="s">
        <v>256</v>
      </c>
      <c r="AT475" s="16" t="s">
        <v>186</v>
      </c>
      <c r="AU475" s="16" t="s">
        <v>80</v>
      </c>
      <c r="AY475" s="16" t="s">
        <v>184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16" t="s">
        <v>78</v>
      </c>
      <c r="BK475" s="216">
        <f>ROUND(I475*H475,2)</f>
        <v>0</v>
      </c>
      <c r="BL475" s="16" t="s">
        <v>256</v>
      </c>
      <c r="BM475" s="16" t="s">
        <v>1085</v>
      </c>
    </row>
    <row r="476" s="11" customFormat="1">
      <c r="B476" s="217"/>
      <c r="C476" s="218"/>
      <c r="D476" s="219" t="s">
        <v>192</v>
      </c>
      <c r="E476" s="220" t="s">
        <v>1</v>
      </c>
      <c r="F476" s="221" t="s">
        <v>1086</v>
      </c>
      <c r="G476" s="218"/>
      <c r="H476" s="222">
        <v>19.600000000000001</v>
      </c>
      <c r="I476" s="223"/>
      <c r="J476" s="218"/>
      <c r="K476" s="218"/>
      <c r="L476" s="224"/>
      <c r="M476" s="225"/>
      <c r="N476" s="226"/>
      <c r="O476" s="226"/>
      <c r="P476" s="226"/>
      <c r="Q476" s="226"/>
      <c r="R476" s="226"/>
      <c r="S476" s="226"/>
      <c r="T476" s="227"/>
      <c r="AT476" s="228" t="s">
        <v>192</v>
      </c>
      <c r="AU476" s="228" t="s">
        <v>80</v>
      </c>
      <c r="AV476" s="11" t="s">
        <v>80</v>
      </c>
      <c r="AW476" s="11" t="s">
        <v>32</v>
      </c>
      <c r="AX476" s="11" t="s">
        <v>78</v>
      </c>
      <c r="AY476" s="228" t="s">
        <v>184</v>
      </c>
    </row>
    <row r="477" s="1" customFormat="1" ht="16.5" customHeight="1">
      <c r="B477" s="37"/>
      <c r="C477" s="205" t="s">
        <v>1087</v>
      </c>
      <c r="D477" s="205" t="s">
        <v>186</v>
      </c>
      <c r="E477" s="206" t="s">
        <v>1088</v>
      </c>
      <c r="F477" s="207" t="s">
        <v>1089</v>
      </c>
      <c r="G477" s="208" t="s">
        <v>241</v>
      </c>
      <c r="H477" s="209">
        <v>1.4350000000000001</v>
      </c>
      <c r="I477" s="210"/>
      <c r="J477" s="211">
        <f>ROUND(I477*H477,2)</f>
        <v>0</v>
      </c>
      <c r="K477" s="207" t="s">
        <v>197</v>
      </c>
      <c r="L477" s="42"/>
      <c r="M477" s="212" t="s">
        <v>1</v>
      </c>
      <c r="N477" s="213" t="s">
        <v>41</v>
      </c>
      <c r="O477" s="78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5">
        <f>S477*H477</f>
        <v>0</v>
      </c>
      <c r="AR477" s="16" t="s">
        <v>256</v>
      </c>
      <c r="AT477" s="16" t="s">
        <v>186</v>
      </c>
      <c r="AU477" s="16" t="s">
        <v>80</v>
      </c>
      <c r="AY477" s="16" t="s">
        <v>184</v>
      </c>
      <c r="BE477" s="216">
        <f>IF(N477="základní",J477,0)</f>
        <v>0</v>
      </c>
      <c r="BF477" s="216">
        <f>IF(N477="snížená",J477,0)</f>
        <v>0</v>
      </c>
      <c r="BG477" s="216">
        <f>IF(N477="zákl. přenesená",J477,0)</f>
        <v>0</v>
      </c>
      <c r="BH477" s="216">
        <f>IF(N477="sníž. přenesená",J477,0)</f>
        <v>0</v>
      </c>
      <c r="BI477" s="216">
        <f>IF(N477="nulová",J477,0)</f>
        <v>0</v>
      </c>
      <c r="BJ477" s="16" t="s">
        <v>78</v>
      </c>
      <c r="BK477" s="216">
        <f>ROUND(I477*H477,2)</f>
        <v>0</v>
      </c>
      <c r="BL477" s="16" t="s">
        <v>256</v>
      </c>
      <c r="BM477" s="16" t="s">
        <v>1090</v>
      </c>
    </row>
    <row r="478" s="10" customFormat="1" ht="22.8" customHeight="1">
      <c r="B478" s="189"/>
      <c r="C478" s="190"/>
      <c r="D478" s="191" t="s">
        <v>69</v>
      </c>
      <c r="E478" s="203" t="s">
        <v>1091</v>
      </c>
      <c r="F478" s="203" t="s">
        <v>1092</v>
      </c>
      <c r="G478" s="190"/>
      <c r="H478" s="190"/>
      <c r="I478" s="193"/>
      <c r="J478" s="204">
        <f>BK478</f>
        <v>0</v>
      </c>
      <c r="K478" s="190"/>
      <c r="L478" s="195"/>
      <c r="M478" s="196"/>
      <c r="N478" s="197"/>
      <c r="O478" s="197"/>
      <c r="P478" s="198">
        <f>SUM(P479:P522)</f>
        <v>0</v>
      </c>
      <c r="Q478" s="197"/>
      <c r="R478" s="198">
        <f>SUM(R479:R522)</f>
        <v>0.64910071999999985</v>
      </c>
      <c r="S478" s="197"/>
      <c r="T478" s="199">
        <f>SUM(T479:T522)</f>
        <v>0.44201255</v>
      </c>
      <c r="AR478" s="200" t="s">
        <v>80</v>
      </c>
      <c r="AT478" s="201" t="s">
        <v>69</v>
      </c>
      <c r="AU478" s="201" t="s">
        <v>78</v>
      </c>
      <c r="AY478" s="200" t="s">
        <v>184</v>
      </c>
      <c r="BK478" s="202">
        <f>SUM(BK479:BK522)</f>
        <v>0</v>
      </c>
    </row>
    <row r="479" s="1" customFormat="1" ht="16.5" customHeight="1">
      <c r="B479" s="37"/>
      <c r="C479" s="205" t="s">
        <v>1093</v>
      </c>
      <c r="D479" s="205" t="s">
        <v>186</v>
      </c>
      <c r="E479" s="206" t="s">
        <v>1094</v>
      </c>
      <c r="F479" s="207" t="s">
        <v>1095</v>
      </c>
      <c r="G479" s="208" t="s">
        <v>327</v>
      </c>
      <c r="H479" s="209">
        <v>24</v>
      </c>
      <c r="I479" s="210"/>
      <c r="J479" s="211">
        <f>ROUND(I479*H479,2)</f>
        <v>0</v>
      </c>
      <c r="K479" s="207" t="s">
        <v>197</v>
      </c>
      <c r="L479" s="42"/>
      <c r="M479" s="212" t="s">
        <v>1</v>
      </c>
      <c r="N479" s="213" t="s">
        <v>41</v>
      </c>
      <c r="O479" s="78"/>
      <c r="P479" s="214">
        <f>O479*H479</f>
        <v>0</v>
      </c>
      <c r="Q479" s="214">
        <v>0</v>
      </c>
      <c r="R479" s="214">
        <f>Q479*H479</f>
        <v>0</v>
      </c>
      <c r="S479" s="214">
        <v>0.00191</v>
      </c>
      <c r="T479" s="215">
        <f>S479*H479</f>
        <v>0.045839999999999999</v>
      </c>
      <c r="AR479" s="16" t="s">
        <v>256</v>
      </c>
      <c r="AT479" s="16" t="s">
        <v>186</v>
      </c>
      <c r="AU479" s="16" t="s">
        <v>80</v>
      </c>
      <c r="AY479" s="16" t="s">
        <v>184</v>
      </c>
      <c r="BE479" s="216">
        <f>IF(N479="základní",J479,0)</f>
        <v>0</v>
      </c>
      <c r="BF479" s="216">
        <f>IF(N479="snížená",J479,0)</f>
        <v>0</v>
      </c>
      <c r="BG479" s="216">
        <f>IF(N479="zákl. přenesená",J479,0)</f>
        <v>0</v>
      </c>
      <c r="BH479" s="216">
        <f>IF(N479="sníž. přenesená",J479,0)</f>
        <v>0</v>
      </c>
      <c r="BI479" s="216">
        <f>IF(N479="nulová",J479,0)</f>
        <v>0</v>
      </c>
      <c r="BJ479" s="16" t="s">
        <v>78</v>
      </c>
      <c r="BK479" s="216">
        <f>ROUND(I479*H479,2)</f>
        <v>0</v>
      </c>
      <c r="BL479" s="16" t="s">
        <v>256</v>
      </c>
      <c r="BM479" s="16" t="s">
        <v>1096</v>
      </c>
    </row>
    <row r="480" s="11" customFormat="1">
      <c r="B480" s="217"/>
      <c r="C480" s="218"/>
      <c r="D480" s="219" t="s">
        <v>192</v>
      </c>
      <c r="E480" s="220" t="s">
        <v>1</v>
      </c>
      <c r="F480" s="221" t="s">
        <v>1097</v>
      </c>
      <c r="G480" s="218"/>
      <c r="H480" s="222">
        <v>24</v>
      </c>
      <c r="I480" s="223"/>
      <c r="J480" s="218"/>
      <c r="K480" s="218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192</v>
      </c>
      <c r="AU480" s="228" t="s">
        <v>80</v>
      </c>
      <c r="AV480" s="11" t="s">
        <v>80</v>
      </c>
      <c r="AW480" s="11" t="s">
        <v>32</v>
      </c>
      <c r="AX480" s="11" t="s">
        <v>78</v>
      </c>
      <c r="AY480" s="228" t="s">
        <v>184</v>
      </c>
    </row>
    <row r="481" s="1" customFormat="1" ht="16.5" customHeight="1">
      <c r="B481" s="37"/>
      <c r="C481" s="205" t="s">
        <v>1098</v>
      </c>
      <c r="D481" s="205" t="s">
        <v>186</v>
      </c>
      <c r="E481" s="206" t="s">
        <v>1099</v>
      </c>
      <c r="F481" s="207" t="s">
        <v>1100</v>
      </c>
      <c r="G481" s="208" t="s">
        <v>327</v>
      </c>
      <c r="H481" s="209">
        <v>61.265000000000001</v>
      </c>
      <c r="I481" s="210"/>
      <c r="J481" s="211">
        <f>ROUND(I481*H481,2)</f>
        <v>0</v>
      </c>
      <c r="K481" s="207" t="s">
        <v>197</v>
      </c>
      <c r="L481" s="42"/>
      <c r="M481" s="212" t="s">
        <v>1</v>
      </c>
      <c r="N481" s="213" t="s">
        <v>41</v>
      </c>
      <c r="O481" s="78"/>
      <c r="P481" s="214">
        <f>O481*H481</f>
        <v>0</v>
      </c>
      <c r="Q481" s="214">
        <v>0</v>
      </c>
      <c r="R481" s="214">
        <f>Q481*H481</f>
        <v>0</v>
      </c>
      <c r="S481" s="214">
        <v>0.00167</v>
      </c>
      <c r="T481" s="215">
        <f>S481*H481</f>
        <v>0.10231255</v>
      </c>
      <c r="AR481" s="16" t="s">
        <v>256</v>
      </c>
      <c r="AT481" s="16" t="s">
        <v>186</v>
      </c>
      <c r="AU481" s="16" t="s">
        <v>80</v>
      </c>
      <c r="AY481" s="16" t="s">
        <v>184</v>
      </c>
      <c r="BE481" s="216">
        <f>IF(N481="základní",J481,0)</f>
        <v>0</v>
      </c>
      <c r="BF481" s="216">
        <f>IF(N481="snížená",J481,0)</f>
        <v>0</v>
      </c>
      <c r="BG481" s="216">
        <f>IF(N481="zákl. přenesená",J481,0)</f>
        <v>0</v>
      </c>
      <c r="BH481" s="216">
        <f>IF(N481="sníž. přenesená",J481,0)</f>
        <v>0</v>
      </c>
      <c r="BI481" s="216">
        <f>IF(N481="nulová",J481,0)</f>
        <v>0</v>
      </c>
      <c r="BJ481" s="16" t="s">
        <v>78</v>
      </c>
      <c r="BK481" s="216">
        <f>ROUND(I481*H481,2)</f>
        <v>0</v>
      </c>
      <c r="BL481" s="16" t="s">
        <v>256</v>
      </c>
      <c r="BM481" s="16" t="s">
        <v>1101</v>
      </c>
    </row>
    <row r="482" s="11" customFormat="1">
      <c r="B482" s="217"/>
      <c r="C482" s="218"/>
      <c r="D482" s="219" t="s">
        <v>192</v>
      </c>
      <c r="E482" s="220" t="s">
        <v>1</v>
      </c>
      <c r="F482" s="221" t="s">
        <v>1102</v>
      </c>
      <c r="G482" s="218"/>
      <c r="H482" s="222">
        <v>61.265000000000001</v>
      </c>
      <c r="I482" s="223"/>
      <c r="J482" s="218"/>
      <c r="K482" s="218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192</v>
      </c>
      <c r="AU482" s="228" t="s">
        <v>80</v>
      </c>
      <c r="AV482" s="11" t="s">
        <v>80</v>
      </c>
      <c r="AW482" s="11" t="s">
        <v>32</v>
      </c>
      <c r="AX482" s="11" t="s">
        <v>78</v>
      </c>
      <c r="AY482" s="228" t="s">
        <v>184</v>
      </c>
    </row>
    <row r="483" s="1" customFormat="1" ht="16.5" customHeight="1">
      <c r="B483" s="37"/>
      <c r="C483" s="205" t="s">
        <v>1103</v>
      </c>
      <c r="D483" s="205" t="s">
        <v>186</v>
      </c>
      <c r="E483" s="206" t="s">
        <v>1104</v>
      </c>
      <c r="F483" s="207" t="s">
        <v>1105</v>
      </c>
      <c r="G483" s="208" t="s">
        <v>327</v>
      </c>
      <c r="H483" s="209">
        <v>24</v>
      </c>
      <c r="I483" s="210"/>
      <c r="J483" s="211">
        <f>ROUND(I483*H483,2)</f>
        <v>0</v>
      </c>
      <c r="K483" s="207" t="s">
        <v>197</v>
      </c>
      <c r="L483" s="42"/>
      <c r="M483" s="212" t="s">
        <v>1</v>
      </c>
      <c r="N483" s="213" t="s">
        <v>41</v>
      </c>
      <c r="O483" s="78"/>
      <c r="P483" s="214">
        <f>O483*H483</f>
        <v>0</v>
      </c>
      <c r="Q483" s="214">
        <v>0</v>
      </c>
      <c r="R483" s="214">
        <f>Q483*H483</f>
        <v>0</v>
      </c>
      <c r="S483" s="214">
        <v>0.0022300000000000002</v>
      </c>
      <c r="T483" s="215">
        <f>S483*H483</f>
        <v>0.053520000000000005</v>
      </c>
      <c r="AR483" s="16" t="s">
        <v>256</v>
      </c>
      <c r="AT483" s="16" t="s">
        <v>186</v>
      </c>
      <c r="AU483" s="16" t="s">
        <v>80</v>
      </c>
      <c r="AY483" s="16" t="s">
        <v>184</v>
      </c>
      <c r="BE483" s="216">
        <f>IF(N483="základní",J483,0)</f>
        <v>0</v>
      </c>
      <c r="BF483" s="216">
        <f>IF(N483="snížená",J483,0)</f>
        <v>0</v>
      </c>
      <c r="BG483" s="216">
        <f>IF(N483="zákl. přenesená",J483,0)</f>
        <v>0</v>
      </c>
      <c r="BH483" s="216">
        <f>IF(N483="sníž. přenesená",J483,0)</f>
        <v>0</v>
      </c>
      <c r="BI483" s="216">
        <f>IF(N483="nulová",J483,0)</f>
        <v>0</v>
      </c>
      <c r="BJ483" s="16" t="s">
        <v>78</v>
      </c>
      <c r="BK483" s="216">
        <f>ROUND(I483*H483,2)</f>
        <v>0</v>
      </c>
      <c r="BL483" s="16" t="s">
        <v>256</v>
      </c>
      <c r="BM483" s="16" t="s">
        <v>1106</v>
      </c>
    </row>
    <row r="484" s="11" customFormat="1">
      <c r="B484" s="217"/>
      <c r="C484" s="218"/>
      <c r="D484" s="219" t="s">
        <v>192</v>
      </c>
      <c r="E484" s="220" t="s">
        <v>1</v>
      </c>
      <c r="F484" s="221" t="s">
        <v>1097</v>
      </c>
      <c r="G484" s="218"/>
      <c r="H484" s="222">
        <v>24</v>
      </c>
      <c r="I484" s="223"/>
      <c r="J484" s="218"/>
      <c r="K484" s="218"/>
      <c r="L484" s="224"/>
      <c r="M484" s="225"/>
      <c r="N484" s="226"/>
      <c r="O484" s="226"/>
      <c r="P484" s="226"/>
      <c r="Q484" s="226"/>
      <c r="R484" s="226"/>
      <c r="S484" s="226"/>
      <c r="T484" s="227"/>
      <c r="AT484" s="228" t="s">
        <v>192</v>
      </c>
      <c r="AU484" s="228" t="s">
        <v>80</v>
      </c>
      <c r="AV484" s="11" t="s">
        <v>80</v>
      </c>
      <c r="AW484" s="11" t="s">
        <v>32</v>
      </c>
      <c r="AX484" s="11" t="s">
        <v>78</v>
      </c>
      <c r="AY484" s="228" t="s">
        <v>184</v>
      </c>
    </row>
    <row r="485" s="1" customFormat="1" ht="16.5" customHeight="1">
      <c r="B485" s="37"/>
      <c r="C485" s="205" t="s">
        <v>1107</v>
      </c>
      <c r="D485" s="205" t="s">
        <v>186</v>
      </c>
      <c r="E485" s="206" t="s">
        <v>1108</v>
      </c>
      <c r="F485" s="207" t="s">
        <v>1109</v>
      </c>
      <c r="G485" s="208" t="s">
        <v>327</v>
      </c>
      <c r="H485" s="209">
        <v>61</v>
      </c>
      <c r="I485" s="210"/>
      <c r="J485" s="211">
        <f>ROUND(I485*H485,2)</f>
        <v>0</v>
      </c>
      <c r="K485" s="207" t="s">
        <v>197</v>
      </c>
      <c r="L485" s="42"/>
      <c r="M485" s="212" t="s">
        <v>1</v>
      </c>
      <c r="N485" s="213" t="s">
        <v>41</v>
      </c>
      <c r="O485" s="78"/>
      <c r="P485" s="214">
        <f>O485*H485</f>
        <v>0</v>
      </c>
      <c r="Q485" s="214">
        <v>0</v>
      </c>
      <c r="R485" s="214">
        <f>Q485*H485</f>
        <v>0</v>
      </c>
      <c r="S485" s="214">
        <v>0.0039399999999999999</v>
      </c>
      <c r="T485" s="215">
        <f>S485*H485</f>
        <v>0.24034</v>
      </c>
      <c r="AR485" s="16" t="s">
        <v>256</v>
      </c>
      <c r="AT485" s="16" t="s">
        <v>186</v>
      </c>
      <c r="AU485" s="16" t="s">
        <v>80</v>
      </c>
      <c r="AY485" s="16" t="s">
        <v>184</v>
      </c>
      <c r="BE485" s="216">
        <f>IF(N485="základní",J485,0)</f>
        <v>0</v>
      </c>
      <c r="BF485" s="216">
        <f>IF(N485="snížená",J485,0)</f>
        <v>0</v>
      </c>
      <c r="BG485" s="216">
        <f>IF(N485="zákl. přenesená",J485,0)</f>
        <v>0</v>
      </c>
      <c r="BH485" s="216">
        <f>IF(N485="sníž. přenesená",J485,0)</f>
        <v>0</v>
      </c>
      <c r="BI485" s="216">
        <f>IF(N485="nulová",J485,0)</f>
        <v>0</v>
      </c>
      <c r="BJ485" s="16" t="s">
        <v>78</v>
      </c>
      <c r="BK485" s="216">
        <f>ROUND(I485*H485,2)</f>
        <v>0</v>
      </c>
      <c r="BL485" s="16" t="s">
        <v>256</v>
      </c>
      <c r="BM485" s="16" t="s">
        <v>1110</v>
      </c>
    </row>
    <row r="486" s="11" customFormat="1">
      <c r="B486" s="217"/>
      <c r="C486" s="218"/>
      <c r="D486" s="219" t="s">
        <v>192</v>
      </c>
      <c r="E486" s="220" t="s">
        <v>1</v>
      </c>
      <c r="F486" s="221" t="s">
        <v>496</v>
      </c>
      <c r="G486" s="218"/>
      <c r="H486" s="222">
        <v>61</v>
      </c>
      <c r="I486" s="223"/>
      <c r="J486" s="218"/>
      <c r="K486" s="218"/>
      <c r="L486" s="224"/>
      <c r="M486" s="225"/>
      <c r="N486" s="226"/>
      <c r="O486" s="226"/>
      <c r="P486" s="226"/>
      <c r="Q486" s="226"/>
      <c r="R486" s="226"/>
      <c r="S486" s="226"/>
      <c r="T486" s="227"/>
      <c r="AT486" s="228" t="s">
        <v>192</v>
      </c>
      <c r="AU486" s="228" t="s">
        <v>80</v>
      </c>
      <c r="AV486" s="11" t="s">
        <v>80</v>
      </c>
      <c r="AW486" s="11" t="s">
        <v>32</v>
      </c>
      <c r="AX486" s="11" t="s">
        <v>78</v>
      </c>
      <c r="AY486" s="228" t="s">
        <v>184</v>
      </c>
    </row>
    <row r="487" s="1" customFormat="1" ht="16.5" customHeight="1">
      <c r="B487" s="37"/>
      <c r="C487" s="205" t="s">
        <v>1111</v>
      </c>
      <c r="D487" s="205" t="s">
        <v>186</v>
      </c>
      <c r="E487" s="206" t="s">
        <v>1112</v>
      </c>
      <c r="F487" s="207" t="s">
        <v>1113</v>
      </c>
      <c r="G487" s="208" t="s">
        <v>189</v>
      </c>
      <c r="H487" s="209">
        <v>4.968</v>
      </c>
      <c r="I487" s="210"/>
      <c r="J487" s="211">
        <f>ROUND(I487*H487,2)</f>
        <v>0</v>
      </c>
      <c r="K487" s="207" t="s">
        <v>197</v>
      </c>
      <c r="L487" s="42"/>
      <c r="M487" s="212" t="s">
        <v>1</v>
      </c>
      <c r="N487" s="213" t="s">
        <v>41</v>
      </c>
      <c r="O487" s="78"/>
      <c r="P487" s="214">
        <f>O487*H487</f>
        <v>0</v>
      </c>
      <c r="Q487" s="214">
        <v>0.0072399999999999999</v>
      </c>
      <c r="R487" s="214">
        <f>Q487*H487</f>
        <v>0.035968319999999998</v>
      </c>
      <c r="S487" s="214">
        <v>0</v>
      </c>
      <c r="T487" s="215">
        <f>S487*H487</f>
        <v>0</v>
      </c>
      <c r="AR487" s="16" t="s">
        <v>256</v>
      </c>
      <c r="AT487" s="16" t="s">
        <v>186</v>
      </c>
      <c r="AU487" s="16" t="s">
        <v>80</v>
      </c>
      <c r="AY487" s="16" t="s">
        <v>184</v>
      </c>
      <c r="BE487" s="216">
        <f>IF(N487="základní",J487,0)</f>
        <v>0</v>
      </c>
      <c r="BF487" s="216">
        <f>IF(N487="snížená",J487,0)</f>
        <v>0</v>
      </c>
      <c r="BG487" s="216">
        <f>IF(N487="zákl. přenesená",J487,0)</f>
        <v>0</v>
      </c>
      <c r="BH487" s="216">
        <f>IF(N487="sníž. přenesená",J487,0)</f>
        <v>0</v>
      </c>
      <c r="BI487" s="216">
        <f>IF(N487="nulová",J487,0)</f>
        <v>0</v>
      </c>
      <c r="BJ487" s="16" t="s">
        <v>78</v>
      </c>
      <c r="BK487" s="216">
        <f>ROUND(I487*H487,2)</f>
        <v>0</v>
      </c>
      <c r="BL487" s="16" t="s">
        <v>256</v>
      </c>
      <c r="BM487" s="16" t="s">
        <v>1114</v>
      </c>
    </row>
    <row r="488" s="11" customFormat="1">
      <c r="B488" s="217"/>
      <c r="C488" s="218"/>
      <c r="D488" s="219" t="s">
        <v>192</v>
      </c>
      <c r="E488" s="220" t="s">
        <v>1</v>
      </c>
      <c r="F488" s="221" t="s">
        <v>1115</v>
      </c>
      <c r="G488" s="218"/>
      <c r="H488" s="222">
        <v>4.968</v>
      </c>
      <c r="I488" s="223"/>
      <c r="J488" s="218"/>
      <c r="K488" s="218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192</v>
      </c>
      <c r="AU488" s="228" t="s">
        <v>80</v>
      </c>
      <c r="AV488" s="11" t="s">
        <v>80</v>
      </c>
      <c r="AW488" s="11" t="s">
        <v>32</v>
      </c>
      <c r="AX488" s="11" t="s">
        <v>78</v>
      </c>
      <c r="AY488" s="228" t="s">
        <v>184</v>
      </c>
    </row>
    <row r="489" s="1" customFormat="1" ht="16.5" customHeight="1">
      <c r="B489" s="37"/>
      <c r="C489" s="205" t="s">
        <v>1116</v>
      </c>
      <c r="D489" s="205" t="s">
        <v>186</v>
      </c>
      <c r="E489" s="206" t="s">
        <v>1117</v>
      </c>
      <c r="F489" s="207" t="s">
        <v>1118</v>
      </c>
      <c r="G489" s="208" t="s">
        <v>327</v>
      </c>
      <c r="H489" s="209">
        <v>24</v>
      </c>
      <c r="I489" s="210"/>
      <c r="J489" s="211">
        <f>ROUND(I489*H489,2)</f>
        <v>0</v>
      </c>
      <c r="K489" s="207" t="s">
        <v>197</v>
      </c>
      <c r="L489" s="42"/>
      <c r="M489" s="212" t="s">
        <v>1</v>
      </c>
      <c r="N489" s="213" t="s">
        <v>41</v>
      </c>
      <c r="O489" s="78"/>
      <c r="P489" s="214">
        <f>O489*H489</f>
        <v>0</v>
      </c>
      <c r="Q489" s="214">
        <v>0.0044299999999999999</v>
      </c>
      <c r="R489" s="214">
        <f>Q489*H489</f>
        <v>0.10632</v>
      </c>
      <c r="S489" s="214">
        <v>0</v>
      </c>
      <c r="T489" s="215">
        <f>S489*H489</f>
        <v>0</v>
      </c>
      <c r="AR489" s="16" t="s">
        <v>256</v>
      </c>
      <c r="AT489" s="16" t="s">
        <v>186</v>
      </c>
      <c r="AU489" s="16" t="s">
        <v>80</v>
      </c>
      <c r="AY489" s="16" t="s">
        <v>184</v>
      </c>
      <c r="BE489" s="216">
        <f>IF(N489="základní",J489,0)</f>
        <v>0</v>
      </c>
      <c r="BF489" s="216">
        <f>IF(N489="snížená",J489,0)</f>
        <v>0</v>
      </c>
      <c r="BG489" s="216">
        <f>IF(N489="zákl. přenesená",J489,0)</f>
        <v>0</v>
      </c>
      <c r="BH489" s="216">
        <f>IF(N489="sníž. přenesená",J489,0)</f>
        <v>0</v>
      </c>
      <c r="BI489" s="216">
        <f>IF(N489="nulová",J489,0)</f>
        <v>0</v>
      </c>
      <c r="BJ489" s="16" t="s">
        <v>78</v>
      </c>
      <c r="BK489" s="216">
        <f>ROUND(I489*H489,2)</f>
        <v>0</v>
      </c>
      <c r="BL489" s="16" t="s">
        <v>256</v>
      </c>
      <c r="BM489" s="16" t="s">
        <v>1119</v>
      </c>
    </row>
    <row r="490" s="11" customFormat="1">
      <c r="B490" s="217"/>
      <c r="C490" s="218"/>
      <c r="D490" s="219" t="s">
        <v>192</v>
      </c>
      <c r="E490" s="220" t="s">
        <v>1</v>
      </c>
      <c r="F490" s="221" t="s">
        <v>1120</v>
      </c>
      <c r="G490" s="218"/>
      <c r="H490" s="222">
        <v>24</v>
      </c>
      <c r="I490" s="223"/>
      <c r="J490" s="218"/>
      <c r="K490" s="218"/>
      <c r="L490" s="224"/>
      <c r="M490" s="225"/>
      <c r="N490" s="226"/>
      <c r="O490" s="226"/>
      <c r="P490" s="226"/>
      <c r="Q490" s="226"/>
      <c r="R490" s="226"/>
      <c r="S490" s="226"/>
      <c r="T490" s="227"/>
      <c r="AT490" s="228" t="s">
        <v>192</v>
      </c>
      <c r="AU490" s="228" t="s">
        <v>80</v>
      </c>
      <c r="AV490" s="11" t="s">
        <v>80</v>
      </c>
      <c r="AW490" s="11" t="s">
        <v>32</v>
      </c>
      <c r="AX490" s="11" t="s">
        <v>78</v>
      </c>
      <c r="AY490" s="228" t="s">
        <v>184</v>
      </c>
    </row>
    <row r="491" s="1" customFormat="1" ht="16.5" customHeight="1">
      <c r="B491" s="37"/>
      <c r="C491" s="205" t="s">
        <v>1121</v>
      </c>
      <c r="D491" s="205" t="s">
        <v>186</v>
      </c>
      <c r="E491" s="206" t="s">
        <v>1122</v>
      </c>
      <c r="F491" s="207" t="s">
        <v>1123</v>
      </c>
      <c r="G491" s="208" t="s">
        <v>327</v>
      </c>
      <c r="H491" s="209">
        <v>1.6000000000000001</v>
      </c>
      <c r="I491" s="210"/>
      <c r="J491" s="211">
        <f>ROUND(I491*H491,2)</f>
        <v>0</v>
      </c>
      <c r="K491" s="207" t="s">
        <v>197</v>
      </c>
      <c r="L491" s="42"/>
      <c r="M491" s="212" t="s">
        <v>1</v>
      </c>
      <c r="N491" s="213" t="s">
        <v>41</v>
      </c>
      <c r="O491" s="78"/>
      <c r="P491" s="214">
        <f>O491*H491</f>
        <v>0</v>
      </c>
      <c r="Q491" s="214">
        <v>0.0029099999999999998</v>
      </c>
      <c r="R491" s="214">
        <f>Q491*H491</f>
        <v>0.0046559999999999995</v>
      </c>
      <c r="S491" s="214">
        <v>0</v>
      </c>
      <c r="T491" s="215">
        <f>S491*H491</f>
        <v>0</v>
      </c>
      <c r="AR491" s="16" t="s">
        <v>256</v>
      </c>
      <c r="AT491" s="16" t="s">
        <v>186</v>
      </c>
      <c r="AU491" s="16" t="s">
        <v>80</v>
      </c>
      <c r="AY491" s="16" t="s">
        <v>184</v>
      </c>
      <c r="BE491" s="216">
        <f>IF(N491="základní",J491,0)</f>
        <v>0</v>
      </c>
      <c r="BF491" s="216">
        <f>IF(N491="snížená",J491,0)</f>
        <v>0</v>
      </c>
      <c r="BG491" s="216">
        <f>IF(N491="zákl. přenesená",J491,0)</f>
        <v>0</v>
      </c>
      <c r="BH491" s="216">
        <f>IF(N491="sníž. přenesená",J491,0)</f>
        <v>0</v>
      </c>
      <c r="BI491" s="216">
        <f>IF(N491="nulová",J491,0)</f>
        <v>0</v>
      </c>
      <c r="BJ491" s="16" t="s">
        <v>78</v>
      </c>
      <c r="BK491" s="216">
        <f>ROUND(I491*H491,2)</f>
        <v>0</v>
      </c>
      <c r="BL491" s="16" t="s">
        <v>256</v>
      </c>
      <c r="BM491" s="16" t="s">
        <v>1124</v>
      </c>
    </row>
    <row r="492" s="11" customFormat="1">
      <c r="B492" s="217"/>
      <c r="C492" s="218"/>
      <c r="D492" s="219" t="s">
        <v>192</v>
      </c>
      <c r="E492" s="220" t="s">
        <v>1</v>
      </c>
      <c r="F492" s="221" t="s">
        <v>1125</v>
      </c>
      <c r="G492" s="218"/>
      <c r="H492" s="222">
        <v>1.6000000000000001</v>
      </c>
      <c r="I492" s="223"/>
      <c r="J492" s="218"/>
      <c r="K492" s="218"/>
      <c r="L492" s="224"/>
      <c r="M492" s="225"/>
      <c r="N492" s="226"/>
      <c r="O492" s="226"/>
      <c r="P492" s="226"/>
      <c r="Q492" s="226"/>
      <c r="R492" s="226"/>
      <c r="S492" s="226"/>
      <c r="T492" s="227"/>
      <c r="AT492" s="228" t="s">
        <v>192</v>
      </c>
      <c r="AU492" s="228" t="s">
        <v>80</v>
      </c>
      <c r="AV492" s="11" t="s">
        <v>80</v>
      </c>
      <c r="AW492" s="11" t="s">
        <v>32</v>
      </c>
      <c r="AX492" s="11" t="s">
        <v>78</v>
      </c>
      <c r="AY492" s="228" t="s">
        <v>184</v>
      </c>
    </row>
    <row r="493" s="1" customFormat="1" ht="16.5" customHeight="1">
      <c r="B493" s="37"/>
      <c r="C493" s="205" t="s">
        <v>1126</v>
      </c>
      <c r="D493" s="205" t="s">
        <v>186</v>
      </c>
      <c r="E493" s="206" t="s">
        <v>1127</v>
      </c>
      <c r="F493" s="207" t="s">
        <v>1128</v>
      </c>
      <c r="G493" s="208" t="s">
        <v>327</v>
      </c>
      <c r="H493" s="209">
        <v>26.210000000000001</v>
      </c>
      <c r="I493" s="210"/>
      <c r="J493" s="211">
        <f>ROUND(I493*H493,2)</f>
        <v>0</v>
      </c>
      <c r="K493" s="207" t="s">
        <v>1</v>
      </c>
      <c r="L493" s="42"/>
      <c r="M493" s="212" t="s">
        <v>1</v>
      </c>
      <c r="N493" s="213" t="s">
        <v>41</v>
      </c>
      <c r="O493" s="78"/>
      <c r="P493" s="214">
        <f>O493*H493</f>
        <v>0</v>
      </c>
      <c r="Q493" s="214">
        <v>0.0035200000000000001</v>
      </c>
      <c r="R493" s="214">
        <f>Q493*H493</f>
        <v>0.0922592</v>
      </c>
      <c r="S493" s="214">
        <v>0</v>
      </c>
      <c r="T493" s="215">
        <f>S493*H493</f>
        <v>0</v>
      </c>
      <c r="AR493" s="16" t="s">
        <v>256</v>
      </c>
      <c r="AT493" s="16" t="s">
        <v>186</v>
      </c>
      <c r="AU493" s="16" t="s">
        <v>80</v>
      </c>
      <c r="AY493" s="16" t="s">
        <v>184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6" t="s">
        <v>78</v>
      </c>
      <c r="BK493" s="216">
        <f>ROUND(I493*H493,2)</f>
        <v>0</v>
      </c>
      <c r="BL493" s="16" t="s">
        <v>256</v>
      </c>
      <c r="BM493" s="16" t="s">
        <v>1129</v>
      </c>
    </row>
    <row r="494" s="11" customFormat="1">
      <c r="B494" s="217"/>
      <c r="C494" s="218"/>
      <c r="D494" s="219" t="s">
        <v>192</v>
      </c>
      <c r="E494" s="220" t="s">
        <v>1</v>
      </c>
      <c r="F494" s="221" t="s">
        <v>1130</v>
      </c>
      <c r="G494" s="218"/>
      <c r="H494" s="222">
        <v>8.0500000000000007</v>
      </c>
      <c r="I494" s="223"/>
      <c r="J494" s="218"/>
      <c r="K494" s="218"/>
      <c r="L494" s="224"/>
      <c r="M494" s="225"/>
      <c r="N494" s="226"/>
      <c r="O494" s="226"/>
      <c r="P494" s="226"/>
      <c r="Q494" s="226"/>
      <c r="R494" s="226"/>
      <c r="S494" s="226"/>
      <c r="T494" s="227"/>
      <c r="AT494" s="228" t="s">
        <v>192</v>
      </c>
      <c r="AU494" s="228" t="s">
        <v>80</v>
      </c>
      <c r="AV494" s="11" t="s">
        <v>80</v>
      </c>
      <c r="AW494" s="11" t="s">
        <v>32</v>
      </c>
      <c r="AX494" s="11" t="s">
        <v>70</v>
      </c>
      <c r="AY494" s="228" t="s">
        <v>184</v>
      </c>
    </row>
    <row r="495" s="11" customFormat="1">
      <c r="B495" s="217"/>
      <c r="C495" s="218"/>
      <c r="D495" s="219" t="s">
        <v>192</v>
      </c>
      <c r="E495" s="220" t="s">
        <v>1</v>
      </c>
      <c r="F495" s="221" t="s">
        <v>1131</v>
      </c>
      <c r="G495" s="218"/>
      <c r="H495" s="222">
        <v>7.2800000000000002</v>
      </c>
      <c r="I495" s="223"/>
      <c r="J495" s="218"/>
      <c r="K495" s="218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192</v>
      </c>
      <c r="AU495" s="228" t="s">
        <v>80</v>
      </c>
      <c r="AV495" s="11" t="s">
        <v>80</v>
      </c>
      <c r="AW495" s="11" t="s">
        <v>32</v>
      </c>
      <c r="AX495" s="11" t="s">
        <v>70</v>
      </c>
      <c r="AY495" s="228" t="s">
        <v>184</v>
      </c>
    </row>
    <row r="496" s="11" customFormat="1">
      <c r="B496" s="217"/>
      <c r="C496" s="218"/>
      <c r="D496" s="219" t="s">
        <v>192</v>
      </c>
      <c r="E496" s="220" t="s">
        <v>1</v>
      </c>
      <c r="F496" s="221" t="s">
        <v>1132</v>
      </c>
      <c r="G496" s="218"/>
      <c r="H496" s="222">
        <v>2.1600000000000001</v>
      </c>
      <c r="I496" s="223"/>
      <c r="J496" s="218"/>
      <c r="K496" s="218"/>
      <c r="L496" s="224"/>
      <c r="M496" s="225"/>
      <c r="N496" s="226"/>
      <c r="O496" s="226"/>
      <c r="P496" s="226"/>
      <c r="Q496" s="226"/>
      <c r="R496" s="226"/>
      <c r="S496" s="226"/>
      <c r="T496" s="227"/>
      <c r="AT496" s="228" t="s">
        <v>192</v>
      </c>
      <c r="AU496" s="228" t="s">
        <v>80</v>
      </c>
      <c r="AV496" s="11" t="s">
        <v>80</v>
      </c>
      <c r="AW496" s="11" t="s">
        <v>32</v>
      </c>
      <c r="AX496" s="11" t="s">
        <v>70</v>
      </c>
      <c r="AY496" s="228" t="s">
        <v>184</v>
      </c>
    </row>
    <row r="497" s="11" customFormat="1">
      <c r="B497" s="217"/>
      <c r="C497" s="218"/>
      <c r="D497" s="219" t="s">
        <v>192</v>
      </c>
      <c r="E497" s="220" t="s">
        <v>1</v>
      </c>
      <c r="F497" s="221" t="s">
        <v>1133</v>
      </c>
      <c r="G497" s="218"/>
      <c r="H497" s="222">
        <v>1.5</v>
      </c>
      <c r="I497" s="223"/>
      <c r="J497" s="218"/>
      <c r="K497" s="218"/>
      <c r="L497" s="224"/>
      <c r="M497" s="225"/>
      <c r="N497" s="226"/>
      <c r="O497" s="226"/>
      <c r="P497" s="226"/>
      <c r="Q497" s="226"/>
      <c r="R497" s="226"/>
      <c r="S497" s="226"/>
      <c r="T497" s="227"/>
      <c r="AT497" s="228" t="s">
        <v>192</v>
      </c>
      <c r="AU497" s="228" t="s">
        <v>80</v>
      </c>
      <c r="AV497" s="11" t="s">
        <v>80</v>
      </c>
      <c r="AW497" s="11" t="s">
        <v>32</v>
      </c>
      <c r="AX497" s="11" t="s">
        <v>70</v>
      </c>
      <c r="AY497" s="228" t="s">
        <v>184</v>
      </c>
    </row>
    <row r="498" s="11" customFormat="1">
      <c r="B498" s="217"/>
      <c r="C498" s="218"/>
      <c r="D498" s="219" t="s">
        <v>192</v>
      </c>
      <c r="E498" s="220" t="s">
        <v>1</v>
      </c>
      <c r="F498" s="221" t="s">
        <v>1134</v>
      </c>
      <c r="G498" s="218"/>
      <c r="H498" s="222">
        <v>1.6399999999999999</v>
      </c>
      <c r="I498" s="223"/>
      <c r="J498" s="218"/>
      <c r="K498" s="218"/>
      <c r="L498" s="224"/>
      <c r="M498" s="225"/>
      <c r="N498" s="226"/>
      <c r="O498" s="226"/>
      <c r="P498" s="226"/>
      <c r="Q498" s="226"/>
      <c r="R498" s="226"/>
      <c r="S498" s="226"/>
      <c r="T498" s="227"/>
      <c r="AT498" s="228" t="s">
        <v>192</v>
      </c>
      <c r="AU498" s="228" t="s">
        <v>80</v>
      </c>
      <c r="AV498" s="11" t="s">
        <v>80</v>
      </c>
      <c r="AW498" s="11" t="s">
        <v>32</v>
      </c>
      <c r="AX498" s="11" t="s">
        <v>70</v>
      </c>
      <c r="AY498" s="228" t="s">
        <v>184</v>
      </c>
    </row>
    <row r="499" s="11" customFormat="1">
      <c r="B499" s="217"/>
      <c r="C499" s="218"/>
      <c r="D499" s="219" t="s">
        <v>192</v>
      </c>
      <c r="E499" s="220" t="s">
        <v>1</v>
      </c>
      <c r="F499" s="221" t="s">
        <v>1135</v>
      </c>
      <c r="G499" s="218"/>
      <c r="H499" s="222">
        <v>5.5800000000000001</v>
      </c>
      <c r="I499" s="223"/>
      <c r="J499" s="218"/>
      <c r="K499" s="218"/>
      <c r="L499" s="224"/>
      <c r="M499" s="225"/>
      <c r="N499" s="226"/>
      <c r="O499" s="226"/>
      <c r="P499" s="226"/>
      <c r="Q499" s="226"/>
      <c r="R499" s="226"/>
      <c r="S499" s="226"/>
      <c r="T499" s="227"/>
      <c r="AT499" s="228" t="s">
        <v>192</v>
      </c>
      <c r="AU499" s="228" t="s">
        <v>80</v>
      </c>
      <c r="AV499" s="11" t="s">
        <v>80</v>
      </c>
      <c r="AW499" s="11" t="s">
        <v>32</v>
      </c>
      <c r="AX499" s="11" t="s">
        <v>70</v>
      </c>
      <c r="AY499" s="228" t="s">
        <v>184</v>
      </c>
    </row>
    <row r="500" s="12" customFormat="1">
      <c r="B500" s="239"/>
      <c r="C500" s="240"/>
      <c r="D500" s="219" t="s">
        <v>192</v>
      </c>
      <c r="E500" s="241" t="s">
        <v>1</v>
      </c>
      <c r="F500" s="242" t="s">
        <v>287</v>
      </c>
      <c r="G500" s="240"/>
      <c r="H500" s="243">
        <v>26.210000000000001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AT500" s="249" t="s">
        <v>192</v>
      </c>
      <c r="AU500" s="249" t="s">
        <v>80</v>
      </c>
      <c r="AV500" s="12" t="s">
        <v>190</v>
      </c>
      <c r="AW500" s="12" t="s">
        <v>32</v>
      </c>
      <c r="AX500" s="12" t="s">
        <v>78</v>
      </c>
      <c r="AY500" s="249" t="s">
        <v>184</v>
      </c>
    </row>
    <row r="501" s="1" customFormat="1" ht="16.5" customHeight="1">
      <c r="B501" s="37"/>
      <c r="C501" s="205" t="s">
        <v>1136</v>
      </c>
      <c r="D501" s="205" t="s">
        <v>186</v>
      </c>
      <c r="E501" s="206" t="s">
        <v>1137</v>
      </c>
      <c r="F501" s="207" t="s">
        <v>1138</v>
      </c>
      <c r="G501" s="208" t="s">
        <v>327</v>
      </c>
      <c r="H501" s="209">
        <v>3.2000000000000002</v>
      </c>
      <c r="I501" s="210"/>
      <c r="J501" s="211">
        <f>ROUND(I501*H501,2)</f>
        <v>0</v>
      </c>
      <c r="K501" s="207" t="s">
        <v>197</v>
      </c>
      <c r="L501" s="42"/>
      <c r="M501" s="212" t="s">
        <v>1</v>
      </c>
      <c r="N501" s="213" t="s">
        <v>41</v>
      </c>
      <c r="O501" s="78"/>
      <c r="P501" s="214">
        <f>O501*H501</f>
        <v>0</v>
      </c>
      <c r="Q501" s="214">
        <v>0.0035200000000000001</v>
      </c>
      <c r="R501" s="214">
        <f>Q501*H501</f>
        <v>0.011264000000000001</v>
      </c>
      <c r="S501" s="214">
        <v>0</v>
      </c>
      <c r="T501" s="215">
        <f>S501*H501</f>
        <v>0</v>
      </c>
      <c r="AR501" s="16" t="s">
        <v>256</v>
      </c>
      <c r="AT501" s="16" t="s">
        <v>186</v>
      </c>
      <c r="AU501" s="16" t="s">
        <v>80</v>
      </c>
      <c r="AY501" s="16" t="s">
        <v>184</v>
      </c>
      <c r="BE501" s="216">
        <f>IF(N501="základní",J501,0)</f>
        <v>0</v>
      </c>
      <c r="BF501" s="216">
        <f>IF(N501="snížená",J501,0)</f>
        <v>0</v>
      </c>
      <c r="BG501" s="216">
        <f>IF(N501="zákl. přenesená",J501,0)</f>
        <v>0</v>
      </c>
      <c r="BH501" s="216">
        <f>IF(N501="sníž. přenesená",J501,0)</f>
        <v>0</v>
      </c>
      <c r="BI501" s="216">
        <f>IF(N501="nulová",J501,0)</f>
        <v>0</v>
      </c>
      <c r="BJ501" s="16" t="s">
        <v>78</v>
      </c>
      <c r="BK501" s="216">
        <f>ROUND(I501*H501,2)</f>
        <v>0</v>
      </c>
      <c r="BL501" s="16" t="s">
        <v>256</v>
      </c>
      <c r="BM501" s="16" t="s">
        <v>1139</v>
      </c>
    </row>
    <row r="502" s="11" customFormat="1">
      <c r="B502" s="217"/>
      <c r="C502" s="218"/>
      <c r="D502" s="219" t="s">
        <v>192</v>
      </c>
      <c r="E502" s="220" t="s">
        <v>1</v>
      </c>
      <c r="F502" s="221" t="s">
        <v>1140</v>
      </c>
      <c r="G502" s="218"/>
      <c r="H502" s="222">
        <v>3.2000000000000002</v>
      </c>
      <c r="I502" s="223"/>
      <c r="J502" s="218"/>
      <c r="K502" s="218"/>
      <c r="L502" s="224"/>
      <c r="M502" s="225"/>
      <c r="N502" s="226"/>
      <c r="O502" s="226"/>
      <c r="P502" s="226"/>
      <c r="Q502" s="226"/>
      <c r="R502" s="226"/>
      <c r="S502" s="226"/>
      <c r="T502" s="227"/>
      <c r="AT502" s="228" t="s">
        <v>192</v>
      </c>
      <c r="AU502" s="228" t="s">
        <v>80</v>
      </c>
      <c r="AV502" s="11" t="s">
        <v>80</v>
      </c>
      <c r="AW502" s="11" t="s">
        <v>32</v>
      </c>
      <c r="AX502" s="11" t="s">
        <v>78</v>
      </c>
      <c r="AY502" s="228" t="s">
        <v>184</v>
      </c>
    </row>
    <row r="503" s="1" customFormat="1" ht="16.5" customHeight="1">
      <c r="B503" s="37"/>
      <c r="C503" s="205" t="s">
        <v>1141</v>
      </c>
      <c r="D503" s="205" t="s">
        <v>186</v>
      </c>
      <c r="E503" s="206" t="s">
        <v>1142</v>
      </c>
      <c r="F503" s="207" t="s">
        <v>1143</v>
      </c>
      <c r="G503" s="208" t="s">
        <v>327</v>
      </c>
      <c r="H503" s="209">
        <v>12.74</v>
      </c>
      <c r="I503" s="210"/>
      <c r="J503" s="211">
        <f>ROUND(I503*H503,2)</f>
        <v>0</v>
      </c>
      <c r="K503" s="207" t="s">
        <v>197</v>
      </c>
      <c r="L503" s="42"/>
      <c r="M503" s="212" t="s">
        <v>1</v>
      </c>
      <c r="N503" s="213" t="s">
        <v>41</v>
      </c>
      <c r="O503" s="78"/>
      <c r="P503" s="214">
        <f>O503*H503</f>
        <v>0</v>
      </c>
      <c r="Q503" s="214">
        <v>0.0043800000000000002</v>
      </c>
      <c r="R503" s="214">
        <f>Q503*H503</f>
        <v>0.055801200000000002</v>
      </c>
      <c r="S503" s="214">
        <v>0</v>
      </c>
      <c r="T503" s="215">
        <f>S503*H503</f>
        <v>0</v>
      </c>
      <c r="AR503" s="16" t="s">
        <v>256</v>
      </c>
      <c r="AT503" s="16" t="s">
        <v>186</v>
      </c>
      <c r="AU503" s="16" t="s">
        <v>80</v>
      </c>
      <c r="AY503" s="16" t="s">
        <v>184</v>
      </c>
      <c r="BE503" s="216">
        <f>IF(N503="základní",J503,0)</f>
        <v>0</v>
      </c>
      <c r="BF503" s="216">
        <f>IF(N503="snížená",J503,0)</f>
        <v>0</v>
      </c>
      <c r="BG503" s="216">
        <f>IF(N503="zákl. přenesená",J503,0)</f>
        <v>0</v>
      </c>
      <c r="BH503" s="216">
        <f>IF(N503="sníž. přenesená",J503,0)</f>
        <v>0</v>
      </c>
      <c r="BI503" s="216">
        <f>IF(N503="nulová",J503,0)</f>
        <v>0</v>
      </c>
      <c r="BJ503" s="16" t="s">
        <v>78</v>
      </c>
      <c r="BK503" s="216">
        <f>ROUND(I503*H503,2)</f>
        <v>0</v>
      </c>
      <c r="BL503" s="16" t="s">
        <v>256</v>
      </c>
      <c r="BM503" s="16" t="s">
        <v>1144</v>
      </c>
    </row>
    <row r="504" s="11" customFormat="1">
      <c r="B504" s="217"/>
      <c r="C504" s="218"/>
      <c r="D504" s="219" t="s">
        <v>192</v>
      </c>
      <c r="E504" s="220" t="s">
        <v>1</v>
      </c>
      <c r="F504" s="221" t="s">
        <v>1145</v>
      </c>
      <c r="G504" s="218"/>
      <c r="H504" s="222">
        <v>9.0999999999999996</v>
      </c>
      <c r="I504" s="223"/>
      <c r="J504" s="218"/>
      <c r="K504" s="218"/>
      <c r="L504" s="224"/>
      <c r="M504" s="225"/>
      <c r="N504" s="226"/>
      <c r="O504" s="226"/>
      <c r="P504" s="226"/>
      <c r="Q504" s="226"/>
      <c r="R504" s="226"/>
      <c r="S504" s="226"/>
      <c r="T504" s="227"/>
      <c r="AT504" s="228" t="s">
        <v>192</v>
      </c>
      <c r="AU504" s="228" t="s">
        <v>80</v>
      </c>
      <c r="AV504" s="11" t="s">
        <v>80</v>
      </c>
      <c r="AW504" s="11" t="s">
        <v>32</v>
      </c>
      <c r="AX504" s="11" t="s">
        <v>70</v>
      </c>
      <c r="AY504" s="228" t="s">
        <v>184</v>
      </c>
    </row>
    <row r="505" s="11" customFormat="1">
      <c r="B505" s="217"/>
      <c r="C505" s="218"/>
      <c r="D505" s="219" t="s">
        <v>192</v>
      </c>
      <c r="E505" s="220" t="s">
        <v>1</v>
      </c>
      <c r="F505" s="221" t="s">
        <v>1146</v>
      </c>
      <c r="G505" s="218"/>
      <c r="H505" s="222">
        <v>2.3999999999999999</v>
      </c>
      <c r="I505" s="223"/>
      <c r="J505" s="218"/>
      <c r="K505" s="218"/>
      <c r="L505" s="224"/>
      <c r="M505" s="225"/>
      <c r="N505" s="226"/>
      <c r="O505" s="226"/>
      <c r="P505" s="226"/>
      <c r="Q505" s="226"/>
      <c r="R505" s="226"/>
      <c r="S505" s="226"/>
      <c r="T505" s="227"/>
      <c r="AT505" s="228" t="s">
        <v>192</v>
      </c>
      <c r="AU505" s="228" t="s">
        <v>80</v>
      </c>
      <c r="AV505" s="11" t="s">
        <v>80</v>
      </c>
      <c r="AW505" s="11" t="s">
        <v>32</v>
      </c>
      <c r="AX505" s="11" t="s">
        <v>70</v>
      </c>
      <c r="AY505" s="228" t="s">
        <v>184</v>
      </c>
    </row>
    <row r="506" s="11" customFormat="1">
      <c r="B506" s="217"/>
      <c r="C506" s="218"/>
      <c r="D506" s="219" t="s">
        <v>192</v>
      </c>
      <c r="E506" s="220" t="s">
        <v>1</v>
      </c>
      <c r="F506" s="221" t="s">
        <v>1147</v>
      </c>
      <c r="G506" s="218"/>
      <c r="H506" s="222">
        <v>1.24</v>
      </c>
      <c r="I506" s="223"/>
      <c r="J506" s="218"/>
      <c r="K506" s="218"/>
      <c r="L506" s="224"/>
      <c r="M506" s="225"/>
      <c r="N506" s="226"/>
      <c r="O506" s="226"/>
      <c r="P506" s="226"/>
      <c r="Q506" s="226"/>
      <c r="R506" s="226"/>
      <c r="S506" s="226"/>
      <c r="T506" s="227"/>
      <c r="AT506" s="228" t="s">
        <v>192</v>
      </c>
      <c r="AU506" s="228" t="s">
        <v>80</v>
      </c>
      <c r="AV506" s="11" t="s">
        <v>80</v>
      </c>
      <c r="AW506" s="11" t="s">
        <v>32</v>
      </c>
      <c r="AX506" s="11" t="s">
        <v>70</v>
      </c>
      <c r="AY506" s="228" t="s">
        <v>184</v>
      </c>
    </row>
    <row r="507" s="12" customFormat="1">
      <c r="B507" s="239"/>
      <c r="C507" s="240"/>
      <c r="D507" s="219" t="s">
        <v>192</v>
      </c>
      <c r="E507" s="241" t="s">
        <v>1</v>
      </c>
      <c r="F507" s="242" t="s">
        <v>287</v>
      </c>
      <c r="G507" s="240"/>
      <c r="H507" s="243">
        <v>12.74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AT507" s="249" t="s">
        <v>192</v>
      </c>
      <c r="AU507" s="249" t="s">
        <v>80</v>
      </c>
      <c r="AV507" s="12" t="s">
        <v>190</v>
      </c>
      <c r="AW507" s="12" t="s">
        <v>32</v>
      </c>
      <c r="AX507" s="12" t="s">
        <v>78</v>
      </c>
      <c r="AY507" s="249" t="s">
        <v>184</v>
      </c>
    </row>
    <row r="508" s="1" customFormat="1" ht="16.5" customHeight="1">
      <c r="B508" s="37"/>
      <c r="C508" s="205" t="s">
        <v>1148</v>
      </c>
      <c r="D508" s="205" t="s">
        <v>186</v>
      </c>
      <c r="E508" s="206" t="s">
        <v>1149</v>
      </c>
      <c r="F508" s="207" t="s">
        <v>1150</v>
      </c>
      <c r="G508" s="208" t="s">
        <v>327</v>
      </c>
      <c r="H508" s="209">
        <v>15</v>
      </c>
      <c r="I508" s="210"/>
      <c r="J508" s="211">
        <f>ROUND(I508*H508,2)</f>
        <v>0</v>
      </c>
      <c r="K508" s="207" t="s">
        <v>197</v>
      </c>
      <c r="L508" s="42"/>
      <c r="M508" s="212" t="s">
        <v>1</v>
      </c>
      <c r="N508" s="213" t="s">
        <v>41</v>
      </c>
      <c r="O508" s="78"/>
      <c r="P508" s="214">
        <f>O508*H508</f>
        <v>0</v>
      </c>
      <c r="Q508" s="214">
        <v>0.0028900000000000002</v>
      </c>
      <c r="R508" s="214">
        <f>Q508*H508</f>
        <v>0.04335</v>
      </c>
      <c r="S508" s="214">
        <v>0</v>
      </c>
      <c r="T508" s="215">
        <f>S508*H508</f>
        <v>0</v>
      </c>
      <c r="AR508" s="16" t="s">
        <v>256</v>
      </c>
      <c r="AT508" s="16" t="s">
        <v>186</v>
      </c>
      <c r="AU508" s="16" t="s">
        <v>80</v>
      </c>
      <c r="AY508" s="16" t="s">
        <v>184</v>
      </c>
      <c r="BE508" s="216">
        <f>IF(N508="základní",J508,0)</f>
        <v>0</v>
      </c>
      <c r="BF508" s="216">
        <f>IF(N508="snížená",J508,0)</f>
        <v>0</v>
      </c>
      <c r="BG508" s="216">
        <f>IF(N508="zákl. přenesená",J508,0)</f>
        <v>0</v>
      </c>
      <c r="BH508" s="216">
        <f>IF(N508="sníž. přenesená",J508,0)</f>
        <v>0</v>
      </c>
      <c r="BI508" s="216">
        <f>IF(N508="nulová",J508,0)</f>
        <v>0</v>
      </c>
      <c r="BJ508" s="16" t="s">
        <v>78</v>
      </c>
      <c r="BK508" s="216">
        <f>ROUND(I508*H508,2)</f>
        <v>0</v>
      </c>
      <c r="BL508" s="16" t="s">
        <v>256</v>
      </c>
      <c r="BM508" s="16" t="s">
        <v>1151</v>
      </c>
    </row>
    <row r="509" s="11" customFormat="1">
      <c r="B509" s="217"/>
      <c r="C509" s="218"/>
      <c r="D509" s="219" t="s">
        <v>192</v>
      </c>
      <c r="E509" s="220" t="s">
        <v>1</v>
      </c>
      <c r="F509" s="221" t="s">
        <v>1152</v>
      </c>
      <c r="G509" s="218"/>
      <c r="H509" s="222">
        <v>15</v>
      </c>
      <c r="I509" s="223"/>
      <c r="J509" s="218"/>
      <c r="K509" s="218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192</v>
      </c>
      <c r="AU509" s="228" t="s">
        <v>80</v>
      </c>
      <c r="AV509" s="11" t="s">
        <v>80</v>
      </c>
      <c r="AW509" s="11" t="s">
        <v>32</v>
      </c>
      <c r="AX509" s="11" t="s">
        <v>78</v>
      </c>
      <c r="AY509" s="228" t="s">
        <v>184</v>
      </c>
    </row>
    <row r="510" s="1" customFormat="1" ht="16.5" customHeight="1">
      <c r="B510" s="37"/>
      <c r="C510" s="205" t="s">
        <v>1153</v>
      </c>
      <c r="D510" s="205" t="s">
        <v>186</v>
      </c>
      <c r="E510" s="206" t="s">
        <v>1154</v>
      </c>
      <c r="F510" s="207" t="s">
        <v>1155</v>
      </c>
      <c r="G510" s="208" t="s">
        <v>327</v>
      </c>
      <c r="H510" s="209">
        <v>61</v>
      </c>
      <c r="I510" s="210"/>
      <c r="J510" s="211">
        <f>ROUND(I510*H510,2)</f>
        <v>0</v>
      </c>
      <c r="K510" s="207" t="s">
        <v>197</v>
      </c>
      <c r="L510" s="42"/>
      <c r="M510" s="212" t="s">
        <v>1</v>
      </c>
      <c r="N510" s="213" t="s">
        <v>41</v>
      </c>
      <c r="O510" s="78"/>
      <c r="P510" s="214">
        <f>O510*H510</f>
        <v>0</v>
      </c>
      <c r="Q510" s="214">
        <v>0.0028600000000000001</v>
      </c>
      <c r="R510" s="214">
        <f>Q510*H510</f>
        <v>0.17446</v>
      </c>
      <c r="S510" s="214">
        <v>0</v>
      </c>
      <c r="T510" s="215">
        <f>S510*H510</f>
        <v>0</v>
      </c>
      <c r="AR510" s="16" t="s">
        <v>256</v>
      </c>
      <c r="AT510" s="16" t="s">
        <v>186</v>
      </c>
      <c r="AU510" s="16" t="s">
        <v>80</v>
      </c>
      <c r="AY510" s="16" t="s">
        <v>184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16" t="s">
        <v>78</v>
      </c>
      <c r="BK510" s="216">
        <f>ROUND(I510*H510,2)</f>
        <v>0</v>
      </c>
      <c r="BL510" s="16" t="s">
        <v>256</v>
      </c>
      <c r="BM510" s="16" t="s">
        <v>1156</v>
      </c>
    </row>
    <row r="511" s="11" customFormat="1">
      <c r="B511" s="217"/>
      <c r="C511" s="218"/>
      <c r="D511" s="219" t="s">
        <v>192</v>
      </c>
      <c r="E511" s="220" t="s">
        <v>1</v>
      </c>
      <c r="F511" s="221" t="s">
        <v>1157</v>
      </c>
      <c r="G511" s="218"/>
      <c r="H511" s="222">
        <v>61</v>
      </c>
      <c r="I511" s="223"/>
      <c r="J511" s="218"/>
      <c r="K511" s="218"/>
      <c r="L511" s="224"/>
      <c r="M511" s="225"/>
      <c r="N511" s="226"/>
      <c r="O511" s="226"/>
      <c r="P511" s="226"/>
      <c r="Q511" s="226"/>
      <c r="R511" s="226"/>
      <c r="S511" s="226"/>
      <c r="T511" s="227"/>
      <c r="AT511" s="228" t="s">
        <v>192</v>
      </c>
      <c r="AU511" s="228" t="s">
        <v>80</v>
      </c>
      <c r="AV511" s="11" t="s">
        <v>80</v>
      </c>
      <c r="AW511" s="11" t="s">
        <v>32</v>
      </c>
      <c r="AX511" s="11" t="s">
        <v>78</v>
      </c>
      <c r="AY511" s="228" t="s">
        <v>184</v>
      </c>
    </row>
    <row r="512" s="1" customFormat="1" ht="16.5" customHeight="1">
      <c r="B512" s="37"/>
      <c r="C512" s="205" t="s">
        <v>1158</v>
      </c>
      <c r="D512" s="205" t="s">
        <v>186</v>
      </c>
      <c r="E512" s="206" t="s">
        <v>1159</v>
      </c>
      <c r="F512" s="207" t="s">
        <v>1160</v>
      </c>
      <c r="G512" s="208" t="s">
        <v>327</v>
      </c>
      <c r="H512" s="209">
        <v>7.2999999999999998</v>
      </c>
      <c r="I512" s="210"/>
      <c r="J512" s="211">
        <f>ROUND(I512*H512,2)</f>
        <v>0</v>
      </c>
      <c r="K512" s="207" t="s">
        <v>1</v>
      </c>
      <c r="L512" s="42"/>
      <c r="M512" s="212" t="s">
        <v>1</v>
      </c>
      <c r="N512" s="213" t="s">
        <v>41</v>
      </c>
      <c r="O512" s="78"/>
      <c r="P512" s="214">
        <f>O512*H512</f>
        <v>0</v>
      </c>
      <c r="Q512" s="214">
        <v>0.0028600000000000001</v>
      </c>
      <c r="R512" s="214">
        <f>Q512*H512</f>
        <v>0.020878000000000001</v>
      </c>
      <c r="S512" s="214">
        <v>0</v>
      </c>
      <c r="T512" s="215">
        <f>S512*H512</f>
        <v>0</v>
      </c>
      <c r="AR512" s="16" t="s">
        <v>256</v>
      </c>
      <c r="AT512" s="16" t="s">
        <v>186</v>
      </c>
      <c r="AU512" s="16" t="s">
        <v>80</v>
      </c>
      <c r="AY512" s="16" t="s">
        <v>184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6" t="s">
        <v>78</v>
      </c>
      <c r="BK512" s="216">
        <f>ROUND(I512*H512,2)</f>
        <v>0</v>
      </c>
      <c r="BL512" s="16" t="s">
        <v>256</v>
      </c>
      <c r="BM512" s="16" t="s">
        <v>1161</v>
      </c>
    </row>
    <row r="513" s="11" customFormat="1">
      <c r="B513" s="217"/>
      <c r="C513" s="218"/>
      <c r="D513" s="219" t="s">
        <v>192</v>
      </c>
      <c r="E513" s="220" t="s">
        <v>1</v>
      </c>
      <c r="F513" s="221" t="s">
        <v>1162</v>
      </c>
      <c r="G513" s="218"/>
      <c r="H513" s="222">
        <v>7.2999999999999998</v>
      </c>
      <c r="I513" s="223"/>
      <c r="J513" s="218"/>
      <c r="K513" s="218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192</v>
      </c>
      <c r="AU513" s="228" t="s">
        <v>80</v>
      </c>
      <c r="AV513" s="11" t="s">
        <v>80</v>
      </c>
      <c r="AW513" s="11" t="s">
        <v>32</v>
      </c>
      <c r="AX513" s="11" t="s">
        <v>78</v>
      </c>
      <c r="AY513" s="228" t="s">
        <v>184</v>
      </c>
    </row>
    <row r="514" s="1" customFormat="1" ht="16.5" customHeight="1">
      <c r="B514" s="37"/>
      <c r="C514" s="205" t="s">
        <v>1163</v>
      </c>
      <c r="D514" s="205" t="s">
        <v>186</v>
      </c>
      <c r="E514" s="206" t="s">
        <v>1164</v>
      </c>
      <c r="F514" s="207" t="s">
        <v>1160</v>
      </c>
      <c r="G514" s="208" t="s">
        <v>327</v>
      </c>
      <c r="H514" s="209">
        <v>21.800000000000001</v>
      </c>
      <c r="I514" s="210"/>
      <c r="J514" s="211">
        <f>ROUND(I514*H514,2)</f>
        <v>0</v>
      </c>
      <c r="K514" s="207" t="s">
        <v>1</v>
      </c>
      <c r="L514" s="42"/>
      <c r="M514" s="212" t="s">
        <v>1</v>
      </c>
      <c r="N514" s="213" t="s">
        <v>41</v>
      </c>
      <c r="O514" s="78"/>
      <c r="P514" s="214">
        <f>O514*H514</f>
        <v>0</v>
      </c>
      <c r="Q514" s="214">
        <v>0.0028600000000000001</v>
      </c>
      <c r="R514" s="214">
        <f>Q514*H514</f>
        <v>0.062348000000000008</v>
      </c>
      <c r="S514" s="214">
        <v>0</v>
      </c>
      <c r="T514" s="215">
        <f>S514*H514</f>
        <v>0</v>
      </c>
      <c r="AR514" s="16" t="s">
        <v>256</v>
      </c>
      <c r="AT514" s="16" t="s">
        <v>186</v>
      </c>
      <c r="AU514" s="16" t="s">
        <v>80</v>
      </c>
      <c r="AY514" s="16" t="s">
        <v>184</v>
      </c>
      <c r="BE514" s="216">
        <f>IF(N514="základní",J514,0)</f>
        <v>0</v>
      </c>
      <c r="BF514" s="216">
        <f>IF(N514="snížená",J514,0)</f>
        <v>0</v>
      </c>
      <c r="BG514" s="216">
        <f>IF(N514="zákl. přenesená",J514,0)</f>
        <v>0</v>
      </c>
      <c r="BH514" s="216">
        <f>IF(N514="sníž. přenesená",J514,0)</f>
        <v>0</v>
      </c>
      <c r="BI514" s="216">
        <f>IF(N514="nulová",J514,0)</f>
        <v>0</v>
      </c>
      <c r="BJ514" s="16" t="s">
        <v>78</v>
      </c>
      <c r="BK514" s="216">
        <f>ROUND(I514*H514,2)</f>
        <v>0</v>
      </c>
      <c r="BL514" s="16" t="s">
        <v>256</v>
      </c>
      <c r="BM514" s="16" t="s">
        <v>1165</v>
      </c>
    </row>
    <row r="515" s="11" customFormat="1">
      <c r="B515" s="217"/>
      <c r="C515" s="218"/>
      <c r="D515" s="219" t="s">
        <v>192</v>
      </c>
      <c r="E515" s="220" t="s">
        <v>1</v>
      </c>
      <c r="F515" s="221" t="s">
        <v>1166</v>
      </c>
      <c r="G515" s="218"/>
      <c r="H515" s="222">
        <v>21.800000000000001</v>
      </c>
      <c r="I515" s="223"/>
      <c r="J515" s="218"/>
      <c r="K515" s="218"/>
      <c r="L515" s="224"/>
      <c r="M515" s="225"/>
      <c r="N515" s="226"/>
      <c r="O515" s="226"/>
      <c r="P515" s="226"/>
      <c r="Q515" s="226"/>
      <c r="R515" s="226"/>
      <c r="S515" s="226"/>
      <c r="T515" s="227"/>
      <c r="AT515" s="228" t="s">
        <v>192</v>
      </c>
      <c r="AU515" s="228" t="s">
        <v>80</v>
      </c>
      <c r="AV515" s="11" t="s">
        <v>80</v>
      </c>
      <c r="AW515" s="11" t="s">
        <v>32</v>
      </c>
      <c r="AX515" s="11" t="s">
        <v>78</v>
      </c>
      <c r="AY515" s="228" t="s">
        <v>184</v>
      </c>
    </row>
    <row r="516" s="1" customFormat="1" ht="16.5" customHeight="1">
      <c r="B516" s="37"/>
      <c r="C516" s="205" t="s">
        <v>1167</v>
      </c>
      <c r="D516" s="205" t="s">
        <v>186</v>
      </c>
      <c r="E516" s="206" t="s">
        <v>1168</v>
      </c>
      <c r="F516" s="207" t="s">
        <v>1169</v>
      </c>
      <c r="G516" s="208" t="s">
        <v>327</v>
      </c>
      <c r="H516" s="209">
        <v>5</v>
      </c>
      <c r="I516" s="210"/>
      <c r="J516" s="211">
        <f>ROUND(I516*H516,2)</f>
        <v>0</v>
      </c>
      <c r="K516" s="207" t="s">
        <v>197</v>
      </c>
      <c r="L516" s="42"/>
      <c r="M516" s="212" t="s">
        <v>1</v>
      </c>
      <c r="N516" s="213" t="s">
        <v>41</v>
      </c>
      <c r="O516" s="78"/>
      <c r="P516" s="214">
        <f>O516*H516</f>
        <v>0</v>
      </c>
      <c r="Q516" s="214">
        <v>0.00085999999999999998</v>
      </c>
      <c r="R516" s="214">
        <f>Q516*H516</f>
        <v>0.0043</v>
      </c>
      <c r="S516" s="214">
        <v>0</v>
      </c>
      <c r="T516" s="215">
        <f>S516*H516</f>
        <v>0</v>
      </c>
      <c r="AR516" s="16" t="s">
        <v>256</v>
      </c>
      <c r="AT516" s="16" t="s">
        <v>186</v>
      </c>
      <c r="AU516" s="16" t="s">
        <v>80</v>
      </c>
      <c r="AY516" s="16" t="s">
        <v>184</v>
      </c>
      <c r="BE516" s="216">
        <f>IF(N516="základní",J516,0)</f>
        <v>0</v>
      </c>
      <c r="BF516" s="216">
        <f>IF(N516="snížená",J516,0)</f>
        <v>0</v>
      </c>
      <c r="BG516" s="216">
        <f>IF(N516="zákl. přenesená",J516,0)</f>
        <v>0</v>
      </c>
      <c r="BH516" s="216">
        <f>IF(N516="sníž. přenesená",J516,0)</f>
        <v>0</v>
      </c>
      <c r="BI516" s="216">
        <f>IF(N516="nulová",J516,0)</f>
        <v>0</v>
      </c>
      <c r="BJ516" s="16" t="s">
        <v>78</v>
      </c>
      <c r="BK516" s="216">
        <f>ROUND(I516*H516,2)</f>
        <v>0</v>
      </c>
      <c r="BL516" s="16" t="s">
        <v>256</v>
      </c>
      <c r="BM516" s="16" t="s">
        <v>1170</v>
      </c>
    </row>
    <row r="517" s="11" customFormat="1">
      <c r="B517" s="217"/>
      <c r="C517" s="218"/>
      <c r="D517" s="219" t="s">
        <v>192</v>
      </c>
      <c r="E517" s="220" t="s">
        <v>1</v>
      </c>
      <c r="F517" s="221" t="s">
        <v>1171</v>
      </c>
      <c r="G517" s="218"/>
      <c r="H517" s="222">
        <v>5</v>
      </c>
      <c r="I517" s="223"/>
      <c r="J517" s="218"/>
      <c r="K517" s="218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192</v>
      </c>
      <c r="AU517" s="228" t="s">
        <v>80</v>
      </c>
      <c r="AV517" s="11" t="s">
        <v>80</v>
      </c>
      <c r="AW517" s="11" t="s">
        <v>32</v>
      </c>
      <c r="AX517" s="11" t="s">
        <v>78</v>
      </c>
      <c r="AY517" s="228" t="s">
        <v>184</v>
      </c>
    </row>
    <row r="518" s="1" customFormat="1" ht="16.5" customHeight="1">
      <c r="B518" s="37"/>
      <c r="C518" s="205" t="s">
        <v>1172</v>
      </c>
      <c r="D518" s="205" t="s">
        <v>186</v>
      </c>
      <c r="E518" s="206" t="s">
        <v>1173</v>
      </c>
      <c r="F518" s="207" t="s">
        <v>1174</v>
      </c>
      <c r="G518" s="208" t="s">
        <v>327</v>
      </c>
      <c r="H518" s="209">
        <v>21.800000000000001</v>
      </c>
      <c r="I518" s="210"/>
      <c r="J518" s="211">
        <f>ROUND(I518*H518,2)</f>
        <v>0</v>
      </c>
      <c r="K518" s="207" t="s">
        <v>1</v>
      </c>
      <c r="L518" s="42"/>
      <c r="M518" s="212" t="s">
        <v>1</v>
      </c>
      <c r="N518" s="213" t="s">
        <v>41</v>
      </c>
      <c r="O518" s="78"/>
      <c r="P518" s="214">
        <f>O518*H518</f>
        <v>0</v>
      </c>
      <c r="Q518" s="214">
        <v>0.00085999999999999998</v>
      </c>
      <c r="R518" s="214">
        <f>Q518*H518</f>
        <v>0.018748000000000001</v>
      </c>
      <c r="S518" s="214">
        <v>0</v>
      </c>
      <c r="T518" s="215">
        <f>S518*H518</f>
        <v>0</v>
      </c>
      <c r="AR518" s="16" t="s">
        <v>256</v>
      </c>
      <c r="AT518" s="16" t="s">
        <v>186</v>
      </c>
      <c r="AU518" s="16" t="s">
        <v>80</v>
      </c>
      <c r="AY518" s="16" t="s">
        <v>184</v>
      </c>
      <c r="BE518" s="216">
        <f>IF(N518="základní",J518,0)</f>
        <v>0</v>
      </c>
      <c r="BF518" s="216">
        <f>IF(N518="snížená",J518,0)</f>
        <v>0</v>
      </c>
      <c r="BG518" s="216">
        <f>IF(N518="zákl. přenesená",J518,0)</f>
        <v>0</v>
      </c>
      <c r="BH518" s="216">
        <f>IF(N518="sníž. přenesená",J518,0)</f>
        <v>0</v>
      </c>
      <c r="BI518" s="216">
        <f>IF(N518="nulová",J518,0)</f>
        <v>0</v>
      </c>
      <c r="BJ518" s="16" t="s">
        <v>78</v>
      </c>
      <c r="BK518" s="216">
        <f>ROUND(I518*H518,2)</f>
        <v>0</v>
      </c>
      <c r="BL518" s="16" t="s">
        <v>256</v>
      </c>
      <c r="BM518" s="16" t="s">
        <v>1175</v>
      </c>
    </row>
    <row r="519" s="11" customFormat="1">
      <c r="B519" s="217"/>
      <c r="C519" s="218"/>
      <c r="D519" s="219" t="s">
        <v>192</v>
      </c>
      <c r="E519" s="220" t="s">
        <v>1</v>
      </c>
      <c r="F519" s="221" t="s">
        <v>1176</v>
      </c>
      <c r="G519" s="218"/>
      <c r="H519" s="222">
        <v>21.800000000000001</v>
      </c>
      <c r="I519" s="223"/>
      <c r="J519" s="218"/>
      <c r="K519" s="218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192</v>
      </c>
      <c r="AU519" s="228" t="s">
        <v>80</v>
      </c>
      <c r="AV519" s="11" t="s">
        <v>80</v>
      </c>
      <c r="AW519" s="11" t="s">
        <v>32</v>
      </c>
      <c r="AX519" s="11" t="s">
        <v>78</v>
      </c>
      <c r="AY519" s="228" t="s">
        <v>184</v>
      </c>
    </row>
    <row r="520" s="1" customFormat="1" ht="16.5" customHeight="1">
      <c r="B520" s="37"/>
      <c r="C520" s="205" t="s">
        <v>1177</v>
      </c>
      <c r="D520" s="205" t="s">
        <v>186</v>
      </c>
      <c r="E520" s="206" t="s">
        <v>1178</v>
      </c>
      <c r="F520" s="207" t="s">
        <v>1179</v>
      </c>
      <c r="G520" s="208" t="s">
        <v>327</v>
      </c>
      <c r="H520" s="209">
        <v>21.800000000000001</v>
      </c>
      <c r="I520" s="210"/>
      <c r="J520" s="211">
        <f>ROUND(I520*H520,2)</f>
        <v>0</v>
      </c>
      <c r="K520" s="207" t="s">
        <v>1</v>
      </c>
      <c r="L520" s="42"/>
      <c r="M520" s="212" t="s">
        <v>1</v>
      </c>
      <c r="N520" s="213" t="s">
        <v>41</v>
      </c>
      <c r="O520" s="78"/>
      <c r="P520" s="214">
        <f>O520*H520</f>
        <v>0</v>
      </c>
      <c r="Q520" s="214">
        <v>0.00085999999999999998</v>
      </c>
      <c r="R520" s="214">
        <f>Q520*H520</f>
        <v>0.018748000000000001</v>
      </c>
      <c r="S520" s="214">
        <v>0</v>
      </c>
      <c r="T520" s="215">
        <f>S520*H520</f>
        <v>0</v>
      </c>
      <c r="AR520" s="16" t="s">
        <v>256</v>
      </c>
      <c r="AT520" s="16" t="s">
        <v>186</v>
      </c>
      <c r="AU520" s="16" t="s">
        <v>80</v>
      </c>
      <c r="AY520" s="16" t="s">
        <v>184</v>
      </c>
      <c r="BE520" s="216">
        <f>IF(N520="základní",J520,0)</f>
        <v>0</v>
      </c>
      <c r="BF520" s="216">
        <f>IF(N520="snížená",J520,0)</f>
        <v>0</v>
      </c>
      <c r="BG520" s="216">
        <f>IF(N520="zákl. přenesená",J520,0)</f>
        <v>0</v>
      </c>
      <c r="BH520" s="216">
        <f>IF(N520="sníž. přenesená",J520,0)</f>
        <v>0</v>
      </c>
      <c r="BI520" s="216">
        <f>IF(N520="nulová",J520,0)</f>
        <v>0</v>
      </c>
      <c r="BJ520" s="16" t="s">
        <v>78</v>
      </c>
      <c r="BK520" s="216">
        <f>ROUND(I520*H520,2)</f>
        <v>0</v>
      </c>
      <c r="BL520" s="16" t="s">
        <v>256</v>
      </c>
      <c r="BM520" s="16" t="s">
        <v>1180</v>
      </c>
    </row>
    <row r="521" s="11" customFormat="1">
      <c r="B521" s="217"/>
      <c r="C521" s="218"/>
      <c r="D521" s="219" t="s">
        <v>192</v>
      </c>
      <c r="E521" s="220" t="s">
        <v>1</v>
      </c>
      <c r="F521" s="221" t="s">
        <v>1181</v>
      </c>
      <c r="G521" s="218"/>
      <c r="H521" s="222">
        <v>21.800000000000001</v>
      </c>
      <c r="I521" s="223"/>
      <c r="J521" s="218"/>
      <c r="K521" s="218"/>
      <c r="L521" s="224"/>
      <c r="M521" s="225"/>
      <c r="N521" s="226"/>
      <c r="O521" s="226"/>
      <c r="P521" s="226"/>
      <c r="Q521" s="226"/>
      <c r="R521" s="226"/>
      <c r="S521" s="226"/>
      <c r="T521" s="227"/>
      <c r="AT521" s="228" t="s">
        <v>192</v>
      </c>
      <c r="AU521" s="228" t="s">
        <v>80</v>
      </c>
      <c r="AV521" s="11" t="s">
        <v>80</v>
      </c>
      <c r="AW521" s="11" t="s">
        <v>32</v>
      </c>
      <c r="AX521" s="11" t="s">
        <v>78</v>
      </c>
      <c r="AY521" s="228" t="s">
        <v>184</v>
      </c>
    </row>
    <row r="522" s="1" customFormat="1" ht="16.5" customHeight="1">
      <c r="B522" s="37"/>
      <c r="C522" s="205" t="s">
        <v>1182</v>
      </c>
      <c r="D522" s="205" t="s">
        <v>186</v>
      </c>
      <c r="E522" s="206" t="s">
        <v>1183</v>
      </c>
      <c r="F522" s="207" t="s">
        <v>1184</v>
      </c>
      <c r="G522" s="208" t="s">
        <v>241</v>
      </c>
      <c r="H522" s="209">
        <v>0.64900000000000002</v>
      </c>
      <c r="I522" s="210"/>
      <c r="J522" s="211">
        <f>ROUND(I522*H522,2)</f>
        <v>0</v>
      </c>
      <c r="K522" s="207" t="s">
        <v>197</v>
      </c>
      <c r="L522" s="42"/>
      <c r="M522" s="212" t="s">
        <v>1</v>
      </c>
      <c r="N522" s="213" t="s">
        <v>41</v>
      </c>
      <c r="O522" s="78"/>
      <c r="P522" s="214">
        <f>O522*H522</f>
        <v>0</v>
      </c>
      <c r="Q522" s="214">
        <v>0</v>
      </c>
      <c r="R522" s="214">
        <f>Q522*H522</f>
        <v>0</v>
      </c>
      <c r="S522" s="214">
        <v>0</v>
      </c>
      <c r="T522" s="215">
        <f>S522*H522</f>
        <v>0</v>
      </c>
      <c r="AR522" s="16" t="s">
        <v>256</v>
      </c>
      <c r="AT522" s="16" t="s">
        <v>186</v>
      </c>
      <c r="AU522" s="16" t="s">
        <v>80</v>
      </c>
      <c r="AY522" s="16" t="s">
        <v>184</v>
      </c>
      <c r="BE522" s="216">
        <f>IF(N522="základní",J522,0)</f>
        <v>0</v>
      </c>
      <c r="BF522" s="216">
        <f>IF(N522="snížená",J522,0)</f>
        <v>0</v>
      </c>
      <c r="BG522" s="216">
        <f>IF(N522="zákl. přenesená",J522,0)</f>
        <v>0</v>
      </c>
      <c r="BH522" s="216">
        <f>IF(N522="sníž. přenesená",J522,0)</f>
        <v>0</v>
      </c>
      <c r="BI522" s="216">
        <f>IF(N522="nulová",J522,0)</f>
        <v>0</v>
      </c>
      <c r="BJ522" s="16" t="s">
        <v>78</v>
      </c>
      <c r="BK522" s="216">
        <f>ROUND(I522*H522,2)</f>
        <v>0</v>
      </c>
      <c r="BL522" s="16" t="s">
        <v>256</v>
      </c>
      <c r="BM522" s="16" t="s">
        <v>1185</v>
      </c>
    </row>
    <row r="523" s="10" customFormat="1" ht="22.8" customHeight="1">
      <c r="B523" s="189"/>
      <c r="C523" s="190"/>
      <c r="D523" s="191" t="s">
        <v>69</v>
      </c>
      <c r="E523" s="203" t="s">
        <v>1186</v>
      </c>
      <c r="F523" s="203" t="s">
        <v>1187</v>
      </c>
      <c r="G523" s="190"/>
      <c r="H523" s="190"/>
      <c r="I523" s="193"/>
      <c r="J523" s="204">
        <f>BK523</f>
        <v>0</v>
      </c>
      <c r="K523" s="190"/>
      <c r="L523" s="195"/>
      <c r="M523" s="196"/>
      <c r="N523" s="197"/>
      <c r="O523" s="197"/>
      <c r="P523" s="198">
        <f>SUM(P524:P586)</f>
        <v>0</v>
      </c>
      <c r="Q523" s="197"/>
      <c r="R523" s="198">
        <f>SUM(R524:R586)</f>
        <v>1.4729437999999999</v>
      </c>
      <c r="S523" s="197"/>
      <c r="T523" s="199">
        <f>SUM(T524:T586)</f>
        <v>3.0727950000000002</v>
      </c>
      <c r="AR523" s="200" t="s">
        <v>80</v>
      </c>
      <c r="AT523" s="201" t="s">
        <v>69</v>
      </c>
      <c r="AU523" s="201" t="s">
        <v>78</v>
      </c>
      <c r="AY523" s="200" t="s">
        <v>184</v>
      </c>
      <c r="BK523" s="202">
        <f>SUM(BK524:BK586)</f>
        <v>0</v>
      </c>
    </row>
    <row r="524" s="1" customFormat="1" ht="16.5" customHeight="1">
      <c r="B524" s="37"/>
      <c r="C524" s="205" t="s">
        <v>1188</v>
      </c>
      <c r="D524" s="205" t="s">
        <v>186</v>
      </c>
      <c r="E524" s="206" t="s">
        <v>1189</v>
      </c>
      <c r="F524" s="207" t="s">
        <v>1190</v>
      </c>
      <c r="G524" s="208" t="s">
        <v>327</v>
      </c>
      <c r="H524" s="209">
        <v>61.265000000000001</v>
      </c>
      <c r="I524" s="210"/>
      <c r="J524" s="211">
        <f>ROUND(I524*H524,2)</f>
        <v>0</v>
      </c>
      <c r="K524" s="207" t="s">
        <v>1</v>
      </c>
      <c r="L524" s="42"/>
      <c r="M524" s="212" t="s">
        <v>1</v>
      </c>
      <c r="N524" s="213" t="s">
        <v>41</v>
      </c>
      <c r="O524" s="78"/>
      <c r="P524" s="214">
        <f>O524*H524</f>
        <v>0</v>
      </c>
      <c r="Q524" s="214">
        <v>0</v>
      </c>
      <c r="R524" s="214">
        <f>Q524*H524</f>
        <v>0</v>
      </c>
      <c r="S524" s="214">
        <v>0.0030000000000000001</v>
      </c>
      <c r="T524" s="215">
        <f>S524*H524</f>
        <v>0.18379500000000001</v>
      </c>
      <c r="AR524" s="16" t="s">
        <v>256</v>
      </c>
      <c r="AT524" s="16" t="s">
        <v>186</v>
      </c>
      <c r="AU524" s="16" t="s">
        <v>80</v>
      </c>
      <c r="AY524" s="16" t="s">
        <v>184</v>
      </c>
      <c r="BE524" s="216">
        <f>IF(N524="základní",J524,0)</f>
        <v>0</v>
      </c>
      <c r="BF524" s="216">
        <f>IF(N524="snížená",J524,0)</f>
        <v>0</v>
      </c>
      <c r="BG524" s="216">
        <f>IF(N524="zákl. přenesená",J524,0)</f>
        <v>0</v>
      </c>
      <c r="BH524" s="216">
        <f>IF(N524="sníž. přenesená",J524,0)</f>
        <v>0</v>
      </c>
      <c r="BI524" s="216">
        <f>IF(N524="nulová",J524,0)</f>
        <v>0</v>
      </c>
      <c r="BJ524" s="16" t="s">
        <v>78</v>
      </c>
      <c r="BK524" s="216">
        <f>ROUND(I524*H524,2)</f>
        <v>0</v>
      </c>
      <c r="BL524" s="16" t="s">
        <v>256</v>
      </c>
      <c r="BM524" s="16" t="s">
        <v>1191</v>
      </c>
    </row>
    <row r="525" s="11" customFormat="1">
      <c r="B525" s="217"/>
      <c r="C525" s="218"/>
      <c r="D525" s="219" t="s">
        <v>192</v>
      </c>
      <c r="E525" s="220" t="s">
        <v>1</v>
      </c>
      <c r="F525" s="221" t="s">
        <v>1102</v>
      </c>
      <c r="G525" s="218"/>
      <c r="H525" s="222">
        <v>61.265000000000001</v>
      </c>
      <c r="I525" s="223"/>
      <c r="J525" s="218"/>
      <c r="K525" s="218"/>
      <c r="L525" s="224"/>
      <c r="M525" s="225"/>
      <c r="N525" s="226"/>
      <c r="O525" s="226"/>
      <c r="P525" s="226"/>
      <c r="Q525" s="226"/>
      <c r="R525" s="226"/>
      <c r="S525" s="226"/>
      <c r="T525" s="227"/>
      <c r="AT525" s="228" t="s">
        <v>192</v>
      </c>
      <c r="AU525" s="228" t="s">
        <v>80</v>
      </c>
      <c r="AV525" s="11" t="s">
        <v>80</v>
      </c>
      <c r="AW525" s="11" t="s">
        <v>32</v>
      </c>
      <c r="AX525" s="11" t="s">
        <v>78</v>
      </c>
      <c r="AY525" s="228" t="s">
        <v>184</v>
      </c>
    </row>
    <row r="526" s="1" customFormat="1" ht="16.5" customHeight="1">
      <c r="B526" s="37"/>
      <c r="C526" s="205" t="s">
        <v>1192</v>
      </c>
      <c r="D526" s="205" t="s">
        <v>186</v>
      </c>
      <c r="E526" s="206" t="s">
        <v>1193</v>
      </c>
      <c r="F526" s="207" t="s">
        <v>1194</v>
      </c>
      <c r="G526" s="208" t="s">
        <v>189</v>
      </c>
      <c r="H526" s="209">
        <v>71.640000000000001</v>
      </c>
      <c r="I526" s="210"/>
      <c r="J526" s="211">
        <f>ROUND(I526*H526,2)</f>
        <v>0</v>
      </c>
      <c r="K526" s="207" t="s">
        <v>1</v>
      </c>
      <c r="L526" s="42"/>
      <c r="M526" s="212" t="s">
        <v>1</v>
      </c>
      <c r="N526" s="213" t="s">
        <v>41</v>
      </c>
      <c r="O526" s="78"/>
      <c r="P526" s="214">
        <f>O526*H526</f>
        <v>0</v>
      </c>
      <c r="Q526" s="214">
        <v>0.00027</v>
      </c>
      <c r="R526" s="214">
        <f>Q526*H526</f>
        <v>0.0193428</v>
      </c>
      <c r="S526" s="214">
        <v>0</v>
      </c>
      <c r="T526" s="215">
        <f>S526*H526</f>
        <v>0</v>
      </c>
      <c r="AR526" s="16" t="s">
        <v>256</v>
      </c>
      <c r="AT526" s="16" t="s">
        <v>186</v>
      </c>
      <c r="AU526" s="16" t="s">
        <v>80</v>
      </c>
      <c r="AY526" s="16" t="s">
        <v>184</v>
      </c>
      <c r="BE526" s="216">
        <f>IF(N526="základní",J526,0)</f>
        <v>0</v>
      </c>
      <c r="BF526" s="216">
        <f>IF(N526="snížená",J526,0)</f>
        <v>0</v>
      </c>
      <c r="BG526" s="216">
        <f>IF(N526="zákl. přenesená",J526,0)</f>
        <v>0</v>
      </c>
      <c r="BH526" s="216">
        <f>IF(N526="sníž. přenesená",J526,0)</f>
        <v>0</v>
      </c>
      <c r="BI526" s="216">
        <f>IF(N526="nulová",J526,0)</f>
        <v>0</v>
      </c>
      <c r="BJ526" s="16" t="s">
        <v>78</v>
      </c>
      <c r="BK526" s="216">
        <f>ROUND(I526*H526,2)</f>
        <v>0</v>
      </c>
      <c r="BL526" s="16" t="s">
        <v>256</v>
      </c>
      <c r="BM526" s="16" t="s">
        <v>1195</v>
      </c>
    </row>
    <row r="527" s="11" customFormat="1">
      <c r="B527" s="217"/>
      <c r="C527" s="218"/>
      <c r="D527" s="219" t="s">
        <v>192</v>
      </c>
      <c r="E527" s="220" t="s">
        <v>1</v>
      </c>
      <c r="F527" s="221" t="s">
        <v>1196</v>
      </c>
      <c r="G527" s="218"/>
      <c r="H527" s="222">
        <v>14.973000000000001</v>
      </c>
      <c r="I527" s="223"/>
      <c r="J527" s="218"/>
      <c r="K527" s="218"/>
      <c r="L527" s="224"/>
      <c r="M527" s="225"/>
      <c r="N527" s="226"/>
      <c r="O527" s="226"/>
      <c r="P527" s="226"/>
      <c r="Q527" s="226"/>
      <c r="R527" s="226"/>
      <c r="S527" s="226"/>
      <c r="T527" s="227"/>
      <c r="AT527" s="228" t="s">
        <v>192</v>
      </c>
      <c r="AU527" s="228" t="s">
        <v>80</v>
      </c>
      <c r="AV527" s="11" t="s">
        <v>80</v>
      </c>
      <c r="AW527" s="11" t="s">
        <v>32</v>
      </c>
      <c r="AX527" s="11" t="s">
        <v>70</v>
      </c>
      <c r="AY527" s="228" t="s">
        <v>184</v>
      </c>
    </row>
    <row r="528" s="11" customFormat="1">
      <c r="B528" s="217"/>
      <c r="C528" s="218"/>
      <c r="D528" s="219" t="s">
        <v>192</v>
      </c>
      <c r="E528" s="220" t="s">
        <v>1</v>
      </c>
      <c r="F528" s="221" t="s">
        <v>1197</v>
      </c>
      <c r="G528" s="218"/>
      <c r="H528" s="222">
        <v>13.468</v>
      </c>
      <c r="I528" s="223"/>
      <c r="J528" s="218"/>
      <c r="K528" s="218"/>
      <c r="L528" s="224"/>
      <c r="M528" s="225"/>
      <c r="N528" s="226"/>
      <c r="O528" s="226"/>
      <c r="P528" s="226"/>
      <c r="Q528" s="226"/>
      <c r="R528" s="226"/>
      <c r="S528" s="226"/>
      <c r="T528" s="227"/>
      <c r="AT528" s="228" t="s">
        <v>192</v>
      </c>
      <c r="AU528" s="228" t="s">
        <v>80</v>
      </c>
      <c r="AV528" s="11" t="s">
        <v>80</v>
      </c>
      <c r="AW528" s="11" t="s">
        <v>32</v>
      </c>
      <c r="AX528" s="11" t="s">
        <v>70</v>
      </c>
      <c r="AY528" s="228" t="s">
        <v>184</v>
      </c>
    </row>
    <row r="529" s="11" customFormat="1">
      <c r="B529" s="217"/>
      <c r="C529" s="218"/>
      <c r="D529" s="219" t="s">
        <v>192</v>
      </c>
      <c r="E529" s="220" t="s">
        <v>1</v>
      </c>
      <c r="F529" s="221" t="s">
        <v>1198</v>
      </c>
      <c r="G529" s="218"/>
      <c r="H529" s="222">
        <v>3.5640000000000001</v>
      </c>
      <c r="I529" s="223"/>
      <c r="J529" s="218"/>
      <c r="K529" s="218"/>
      <c r="L529" s="224"/>
      <c r="M529" s="225"/>
      <c r="N529" s="226"/>
      <c r="O529" s="226"/>
      <c r="P529" s="226"/>
      <c r="Q529" s="226"/>
      <c r="R529" s="226"/>
      <c r="S529" s="226"/>
      <c r="T529" s="227"/>
      <c r="AT529" s="228" t="s">
        <v>192</v>
      </c>
      <c r="AU529" s="228" t="s">
        <v>80</v>
      </c>
      <c r="AV529" s="11" t="s">
        <v>80</v>
      </c>
      <c r="AW529" s="11" t="s">
        <v>32</v>
      </c>
      <c r="AX529" s="11" t="s">
        <v>70</v>
      </c>
      <c r="AY529" s="228" t="s">
        <v>184</v>
      </c>
    </row>
    <row r="530" s="11" customFormat="1">
      <c r="B530" s="217"/>
      <c r="C530" s="218"/>
      <c r="D530" s="219" t="s">
        <v>192</v>
      </c>
      <c r="E530" s="220" t="s">
        <v>1</v>
      </c>
      <c r="F530" s="221" t="s">
        <v>1199</v>
      </c>
      <c r="G530" s="218"/>
      <c r="H530" s="222">
        <v>2.1019999999999999</v>
      </c>
      <c r="I530" s="223"/>
      <c r="J530" s="218"/>
      <c r="K530" s="218"/>
      <c r="L530" s="224"/>
      <c r="M530" s="225"/>
      <c r="N530" s="226"/>
      <c r="O530" s="226"/>
      <c r="P530" s="226"/>
      <c r="Q530" s="226"/>
      <c r="R530" s="226"/>
      <c r="S530" s="226"/>
      <c r="T530" s="227"/>
      <c r="AT530" s="228" t="s">
        <v>192</v>
      </c>
      <c r="AU530" s="228" t="s">
        <v>80</v>
      </c>
      <c r="AV530" s="11" t="s">
        <v>80</v>
      </c>
      <c r="AW530" s="11" t="s">
        <v>32</v>
      </c>
      <c r="AX530" s="11" t="s">
        <v>70</v>
      </c>
      <c r="AY530" s="228" t="s">
        <v>184</v>
      </c>
    </row>
    <row r="531" s="11" customFormat="1">
      <c r="B531" s="217"/>
      <c r="C531" s="218"/>
      <c r="D531" s="219" t="s">
        <v>192</v>
      </c>
      <c r="E531" s="220" t="s">
        <v>1</v>
      </c>
      <c r="F531" s="221" t="s">
        <v>1200</v>
      </c>
      <c r="G531" s="218"/>
      <c r="H531" s="222">
        <v>2.2879999999999998</v>
      </c>
      <c r="I531" s="223"/>
      <c r="J531" s="218"/>
      <c r="K531" s="218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192</v>
      </c>
      <c r="AU531" s="228" t="s">
        <v>80</v>
      </c>
      <c r="AV531" s="11" t="s">
        <v>80</v>
      </c>
      <c r="AW531" s="11" t="s">
        <v>32</v>
      </c>
      <c r="AX531" s="11" t="s">
        <v>70</v>
      </c>
      <c r="AY531" s="228" t="s">
        <v>184</v>
      </c>
    </row>
    <row r="532" s="11" customFormat="1">
      <c r="B532" s="217"/>
      <c r="C532" s="218"/>
      <c r="D532" s="219" t="s">
        <v>192</v>
      </c>
      <c r="E532" s="220" t="s">
        <v>1</v>
      </c>
      <c r="F532" s="221" t="s">
        <v>1201</v>
      </c>
      <c r="G532" s="218"/>
      <c r="H532" s="222">
        <v>14.105</v>
      </c>
      <c r="I532" s="223"/>
      <c r="J532" s="218"/>
      <c r="K532" s="218"/>
      <c r="L532" s="224"/>
      <c r="M532" s="225"/>
      <c r="N532" s="226"/>
      <c r="O532" s="226"/>
      <c r="P532" s="226"/>
      <c r="Q532" s="226"/>
      <c r="R532" s="226"/>
      <c r="S532" s="226"/>
      <c r="T532" s="227"/>
      <c r="AT532" s="228" t="s">
        <v>192</v>
      </c>
      <c r="AU532" s="228" t="s">
        <v>80</v>
      </c>
      <c r="AV532" s="11" t="s">
        <v>80</v>
      </c>
      <c r="AW532" s="11" t="s">
        <v>32</v>
      </c>
      <c r="AX532" s="11" t="s">
        <v>70</v>
      </c>
      <c r="AY532" s="228" t="s">
        <v>184</v>
      </c>
    </row>
    <row r="533" s="11" customFormat="1">
      <c r="B533" s="217"/>
      <c r="C533" s="218"/>
      <c r="D533" s="219" t="s">
        <v>192</v>
      </c>
      <c r="E533" s="220" t="s">
        <v>1</v>
      </c>
      <c r="F533" s="221" t="s">
        <v>1202</v>
      </c>
      <c r="G533" s="218"/>
      <c r="H533" s="222">
        <v>8.0079999999999991</v>
      </c>
      <c r="I533" s="223"/>
      <c r="J533" s="218"/>
      <c r="K533" s="218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192</v>
      </c>
      <c r="AU533" s="228" t="s">
        <v>80</v>
      </c>
      <c r="AV533" s="11" t="s">
        <v>80</v>
      </c>
      <c r="AW533" s="11" t="s">
        <v>32</v>
      </c>
      <c r="AX533" s="11" t="s">
        <v>70</v>
      </c>
      <c r="AY533" s="228" t="s">
        <v>184</v>
      </c>
    </row>
    <row r="534" s="11" customFormat="1">
      <c r="B534" s="217"/>
      <c r="C534" s="218"/>
      <c r="D534" s="219" t="s">
        <v>192</v>
      </c>
      <c r="E534" s="220" t="s">
        <v>1</v>
      </c>
      <c r="F534" s="221" t="s">
        <v>1203</v>
      </c>
      <c r="G534" s="218"/>
      <c r="H534" s="222">
        <v>1.8</v>
      </c>
      <c r="I534" s="223"/>
      <c r="J534" s="218"/>
      <c r="K534" s="218"/>
      <c r="L534" s="224"/>
      <c r="M534" s="225"/>
      <c r="N534" s="226"/>
      <c r="O534" s="226"/>
      <c r="P534" s="226"/>
      <c r="Q534" s="226"/>
      <c r="R534" s="226"/>
      <c r="S534" s="226"/>
      <c r="T534" s="227"/>
      <c r="AT534" s="228" t="s">
        <v>192</v>
      </c>
      <c r="AU534" s="228" t="s">
        <v>80</v>
      </c>
      <c r="AV534" s="11" t="s">
        <v>80</v>
      </c>
      <c r="AW534" s="11" t="s">
        <v>32</v>
      </c>
      <c r="AX534" s="11" t="s">
        <v>70</v>
      </c>
      <c r="AY534" s="228" t="s">
        <v>184</v>
      </c>
    </row>
    <row r="535" s="11" customFormat="1">
      <c r="B535" s="217"/>
      <c r="C535" s="218"/>
      <c r="D535" s="219" t="s">
        <v>192</v>
      </c>
      <c r="E535" s="220" t="s">
        <v>1</v>
      </c>
      <c r="F535" s="221" t="s">
        <v>1204</v>
      </c>
      <c r="G535" s="218"/>
      <c r="H535" s="222">
        <v>6.6959999999999997</v>
      </c>
      <c r="I535" s="223"/>
      <c r="J535" s="218"/>
      <c r="K535" s="218"/>
      <c r="L535" s="224"/>
      <c r="M535" s="225"/>
      <c r="N535" s="226"/>
      <c r="O535" s="226"/>
      <c r="P535" s="226"/>
      <c r="Q535" s="226"/>
      <c r="R535" s="226"/>
      <c r="S535" s="226"/>
      <c r="T535" s="227"/>
      <c r="AT535" s="228" t="s">
        <v>192</v>
      </c>
      <c r="AU535" s="228" t="s">
        <v>80</v>
      </c>
      <c r="AV535" s="11" t="s">
        <v>80</v>
      </c>
      <c r="AW535" s="11" t="s">
        <v>32</v>
      </c>
      <c r="AX535" s="11" t="s">
        <v>70</v>
      </c>
      <c r="AY535" s="228" t="s">
        <v>184</v>
      </c>
    </row>
    <row r="536" s="11" customFormat="1">
      <c r="B536" s="217"/>
      <c r="C536" s="218"/>
      <c r="D536" s="219" t="s">
        <v>192</v>
      </c>
      <c r="E536" s="220" t="s">
        <v>1</v>
      </c>
      <c r="F536" s="221" t="s">
        <v>1205</v>
      </c>
      <c r="G536" s="218"/>
      <c r="H536" s="222">
        <v>2.5419999999999998</v>
      </c>
      <c r="I536" s="223"/>
      <c r="J536" s="218"/>
      <c r="K536" s="218"/>
      <c r="L536" s="224"/>
      <c r="M536" s="225"/>
      <c r="N536" s="226"/>
      <c r="O536" s="226"/>
      <c r="P536" s="226"/>
      <c r="Q536" s="226"/>
      <c r="R536" s="226"/>
      <c r="S536" s="226"/>
      <c r="T536" s="227"/>
      <c r="AT536" s="228" t="s">
        <v>192</v>
      </c>
      <c r="AU536" s="228" t="s">
        <v>80</v>
      </c>
      <c r="AV536" s="11" t="s">
        <v>80</v>
      </c>
      <c r="AW536" s="11" t="s">
        <v>32</v>
      </c>
      <c r="AX536" s="11" t="s">
        <v>70</v>
      </c>
      <c r="AY536" s="228" t="s">
        <v>184</v>
      </c>
    </row>
    <row r="537" s="11" customFormat="1">
      <c r="B537" s="217"/>
      <c r="C537" s="218"/>
      <c r="D537" s="219" t="s">
        <v>192</v>
      </c>
      <c r="E537" s="220" t="s">
        <v>1</v>
      </c>
      <c r="F537" s="221" t="s">
        <v>1206</v>
      </c>
      <c r="G537" s="218"/>
      <c r="H537" s="222">
        <v>2.0939999999999999</v>
      </c>
      <c r="I537" s="223"/>
      <c r="J537" s="218"/>
      <c r="K537" s="218"/>
      <c r="L537" s="224"/>
      <c r="M537" s="225"/>
      <c r="N537" s="226"/>
      <c r="O537" s="226"/>
      <c r="P537" s="226"/>
      <c r="Q537" s="226"/>
      <c r="R537" s="226"/>
      <c r="S537" s="226"/>
      <c r="T537" s="227"/>
      <c r="AT537" s="228" t="s">
        <v>192</v>
      </c>
      <c r="AU537" s="228" t="s">
        <v>80</v>
      </c>
      <c r="AV537" s="11" t="s">
        <v>80</v>
      </c>
      <c r="AW537" s="11" t="s">
        <v>32</v>
      </c>
      <c r="AX537" s="11" t="s">
        <v>70</v>
      </c>
      <c r="AY537" s="228" t="s">
        <v>184</v>
      </c>
    </row>
    <row r="538" s="12" customFormat="1">
      <c r="B538" s="239"/>
      <c r="C538" s="240"/>
      <c r="D538" s="219" t="s">
        <v>192</v>
      </c>
      <c r="E538" s="241" t="s">
        <v>1</v>
      </c>
      <c r="F538" s="242" t="s">
        <v>287</v>
      </c>
      <c r="G538" s="240"/>
      <c r="H538" s="243">
        <v>71.640000000000001</v>
      </c>
      <c r="I538" s="244"/>
      <c r="J538" s="240"/>
      <c r="K538" s="240"/>
      <c r="L538" s="245"/>
      <c r="M538" s="246"/>
      <c r="N538" s="247"/>
      <c r="O538" s="247"/>
      <c r="P538" s="247"/>
      <c r="Q538" s="247"/>
      <c r="R538" s="247"/>
      <c r="S538" s="247"/>
      <c r="T538" s="248"/>
      <c r="AT538" s="249" t="s">
        <v>192</v>
      </c>
      <c r="AU538" s="249" t="s">
        <v>80</v>
      </c>
      <c r="AV538" s="12" t="s">
        <v>190</v>
      </c>
      <c r="AW538" s="12" t="s">
        <v>32</v>
      </c>
      <c r="AX538" s="12" t="s">
        <v>78</v>
      </c>
      <c r="AY538" s="249" t="s">
        <v>184</v>
      </c>
    </row>
    <row r="539" s="1" customFormat="1" ht="16.5" customHeight="1">
      <c r="B539" s="37"/>
      <c r="C539" s="229" t="s">
        <v>1207</v>
      </c>
      <c r="D539" s="229" t="s">
        <v>257</v>
      </c>
      <c r="E539" s="230" t="s">
        <v>1208</v>
      </c>
      <c r="F539" s="231" t="s">
        <v>1209</v>
      </c>
      <c r="G539" s="232" t="s">
        <v>549</v>
      </c>
      <c r="H539" s="233">
        <v>7</v>
      </c>
      <c r="I539" s="234"/>
      <c r="J539" s="235">
        <f>ROUND(I539*H539,2)</f>
        <v>0</v>
      </c>
      <c r="K539" s="231" t="s">
        <v>1</v>
      </c>
      <c r="L539" s="236"/>
      <c r="M539" s="237" t="s">
        <v>1</v>
      </c>
      <c r="N539" s="238" t="s">
        <v>41</v>
      </c>
      <c r="O539" s="78"/>
      <c r="P539" s="214">
        <f>O539*H539</f>
        <v>0</v>
      </c>
      <c r="Q539" s="214">
        <v>0.036810000000000002</v>
      </c>
      <c r="R539" s="214">
        <f>Q539*H539</f>
        <v>0.25767000000000001</v>
      </c>
      <c r="S539" s="214">
        <v>0</v>
      </c>
      <c r="T539" s="215">
        <f>S539*H539</f>
        <v>0</v>
      </c>
      <c r="AR539" s="16" t="s">
        <v>346</v>
      </c>
      <c r="AT539" s="16" t="s">
        <v>257</v>
      </c>
      <c r="AU539" s="16" t="s">
        <v>80</v>
      </c>
      <c r="AY539" s="16" t="s">
        <v>184</v>
      </c>
      <c r="BE539" s="216">
        <f>IF(N539="základní",J539,0)</f>
        <v>0</v>
      </c>
      <c r="BF539" s="216">
        <f>IF(N539="snížená",J539,0)</f>
        <v>0</v>
      </c>
      <c r="BG539" s="216">
        <f>IF(N539="zákl. přenesená",J539,0)</f>
        <v>0</v>
      </c>
      <c r="BH539" s="216">
        <f>IF(N539="sníž. přenesená",J539,0)</f>
        <v>0</v>
      </c>
      <c r="BI539" s="216">
        <f>IF(N539="nulová",J539,0)</f>
        <v>0</v>
      </c>
      <c r="BJ539" s="16" t="s">
        <v>78</v>
      </c>
      <c r="BK539" s="216">
        <f>ROUND(I539*H539,2)</f>
        <v>0</v>
      </c>
      <c r="BL539" s="16" t="s">
        <v>256</v>
      </c>
      <c r="BM539" s="16" t="s">
        <v>1210</v>
      </c>
    </row>
    <row r="540" s="1" customFormat="1" ht="16.5" customHeight="1">
      <c r="B540" s="37"/>
      <c r="C540" s="229" t="s">
        <v>1211</v>
      </c>
      <c r="D540" s="229" t="s">
        <v>257</v>
      </c>
      <c r="E540" s="230" t="s">
        <v>1212</v>
      </c>
      <c r="F540" s="231" t="s">
        <v>1213</v>
      </c>
      <c r="G540" s="232" t="s">
        <v>549</v>
      </c>
      <c r="H540" s="233">
        <v>4</v>
      </c>
      <c r="I540" s="234"/>
      <c r="J540" s="235">
        <f>ROUND(I540*H540,2)</f>
        <v>0</v>
      </c>
      <c r="K540" s="231" t="s">
        <v>1</v>
      </c>
      <c r="L540" s="236"/>
      <c r="M540" s="237" t="s">
        <v>1</v>
      </c>
      <c r="N540" s="238" t="s">
        <v>41</v>
      </c>
      <c r="O540" s="78"/>
      <c r="P540" s="214">
        <f>O540*H540</f>
        <v>0</v>
      </c>
      <c r="Q540" s="214">
        <v>0.036810000000000002</v>
      </c>
      <c r="R540" s="214">
        <f>Q540*H540</f>
        <v>0.14724000000000001</v>
      </c>
      <c r="S540" s="214">
        <v>0</v>
      </c>
      <c r="T540" s="215">
        <f>S540*H540</f>
        <v>0</v>
      </c>
      <c r="AR540" s="16" t="s">
        <v>346</v>
      </c>
      <c r="AT540" s="16" t="s">
        <v>257</v>
      </c>
      <c r="AU540" s="16" t="s">
        <v>80</v>
      </c>
      <c r="AY540" s="16" t="s">
        <v>184</v>
      </c>
      <c r="BE540" s="216">
        <f>IF(N540="základní",J540,0)</f>
        <v>0</v>
      </c>
      <c r="BF540" s="216">
        <f>IF(N540="snížená",J540,0)</f>
        <v>0</v>
      </c>
      <c r="BG540" s="216">
        <f>IF(N540="zákl. přenesená",J540,0)</f>
        <v>0</v>
      </c>
      <c r="BH540" s="216">
        <f>IF(N540="sníž. přenesená",J540,0)</f>
        <v>0</v>
      </c>
      <c r="BI540" s="216">
        <f>IF(N540="nulová",J540,0)</f>
        <v>0</v>
      </c>
      <c r="BJ540" s="16" t="s">
        <v>78</v>
      </c>
      <c r="BK540" s="216">
        <f>ROUND(I540*H540,2)</f>
        <v>0</v>
      </c>
      <c r="BL540" s="16" t="s">
        <v>256</v>
      </c>
      <c r="BM540" s="16" t="s">
        <v>1214</v>
      </c>
    </row>
    <row r="541" s="1" customFormat="1" ht="16.5" customHeight="1">
      <c r="B541" s="37"/>
      <c r="C541" s="229" t="s">
        <v>1215</v>
      </c>
      <c r="D541" s="229" t="s">
        <v>257</v>
      </c>
      <c r="E541" s="230" t="s">
        <v>1216</v>
      </c>
      <c r="F541" s="231" t="s">
        <v>1217</v>
      </c>
      <c r="G541" s="232" t="s">
        <v>549</v>
      </c>
      <c r="H541" s="233">
        <v>3</v>
      </c>
      <c r="I541" s="234"/>
      <c r="J541" s="235">
        <f>ROUND(I541*H541,2)</f>
        <v>0</v>
      </c>
      <c r="K541" s="231" t="s">
        <v>1</v>
      </c>
      <c r="L541" s="236"/>
      <c r="M541" s="237" t="s">
        <v>1</v>
      </c>
      <c r="N541" s="238" t="s">
        <v>41</v>
      </c>
      <c r="O541" s="78"/>
      <c r="P541" s="214">
        <f>O541*H541</f>
        <v>0</v>
      </c>
      <c r="Q541" s="214">
        <v>0.036810000000000002</v>
      </c>
      <c r="R541" s="214">
        <f>Q541*H541</f>
        <v>0.11043</v>
      </c>
      <c r="S541" s="214">
        <v>0</v>
      </c>
      <c r="T541" s="215">
        <f>S541*H541</f>
        <v>0</v>
      </c>
      <c r="AR541" s="16" t="s">
        <v>346</v>
      </c>
      <c r="AT541" s="16" t="s">
        <v>257</v>
      </c>
      <c r="AU541" s="16" t="s">
        <v>80</v>
      </c>
      <c r="AY541" s="16" t="s">
        <v>184</v>
      </c>
      <c r="BE541" s="216">
        <f>IF(N541="základní",J541,0)</f>
        <v>0</v>
      </c>
      <c r="BF541" s="216">
        <f>IF(N541="snížená",J541,0)</f>
        <v>0</v>
      </c>
      <c r="BG541" s="216">
        <f>IF(N541="zákl. přenesená",J541,0)</f>
        <v>0</v>
      </c>
      <c r="BH541" s="216">
        <f>IF(N541="sníž. přenesená",J541,0)</f>
        <v>0</v>
      </c>
      <c r="BI541" s="216">
        <f>IF(N541="nulová",J541,0)</f>
        <v>0</v>
      </c>
      <c r="BJ541" s="16" t="s">
        <v>78</v>
      </c>
      <c r="BK541" s="216">
        <f>ROUND(I541*H541,2)</f>
        <v>0</v>
      </c>
      <c r="BL541" s="16" t="s">
        <v>256</v>
      </c>
      <c r="BM541" s="16" t="s">
        <v>1218</v>
      </c>
    </row>
    <row r="542" s="1" customFormat="1" ht="16.5" customHeight="1">
      <c r="B542" s="37"/>
      <c r="C542" s="229" t="s">
        <v>1219</v>
      </c>
      <c r="D542" s="229" t="s">
        <v>257</v>
      </c>
      <c r="E542" s="230" t="s">
        <v>1220</v>
      </c>
      <c r="F542" s="231" t="s">
        <v>1221</v>
      </c>
      <c r="G542" s="232" t="s">
        <v>549</v>
      </c>
      <c r="H542" s="233">
        <v>1</v>
      </c>
      <c r="I542" s="234"/>
      <c r="J542" s="235">
        <f>ROUND(I542*H542,2)</f>
        <v>0</v>
      </c>
      <c r="K542" s="231" t="s">
        <v>1</v>
      </c>
      <c r="L542" s="236"/>
      <c r="M542" s="237" t="s">
        <v>1</v>
      </c>
      <c r="N542" s="238" t="s">
        <v>41</v>
      </c>
      <c r="O542" s="78"/>
      <c r="P542" s="214">
        <f>O542*H542</f>
        <v>0</v>
      </c>
      <c r="Q542" s="214">
        <v>0.036810000000000002</v>
      </c>
      <c r="R542" s="214">
        <f>Q542*H542</f>
        <v>0.036810000000000002</v>
      </c>
      <c r="S542" s="214">
        <v>0</v>
      </c>
      <c r="T542" s="215">
        <f>S542*H542</f>
        <v>0</v>
      </c>
      <c r="AR542" s="16" t="s">
        <v>346</v>
      </c>
      <c r="AT542" s="16" t="s">
        <v>257</v>
      </c>
      <c r="AU542" s="16" t="s">
        <v>80</v>
      </c>
      <c r="AY542" s="16" t="s">
        <v>184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16" t="s">
        <v>78</v>
      </c>
      <c r="BK542" s="216">
        <f>ROUND(I542*H542,2)</f>
        <v>0</v>
      </c>
      <c r="BL542" s="16" t="s">
        <v>256</v>
      </c>
      <c r="BM542" s="16" t="s">
        <v>1222</v>
      </c>
    </row>
    <row r="543" s="1" customFormat="1" ht="16.5" customHeight="1">
      <c r="B543" s="37"/>
      <c r="C543" s="229" t="s">
        <v>1223</v>
      </c>
      <c r="D543" s="229" t="s">
        <v>257</v>
      </c>
      <c r="E543" s="230" t="s">
        <v>1224</v>
      </c>
      <c r="F543" s="231" t="s">
        <v>1225</v>
      </c>
      <c r="G543" s="232" t="s">
        <v>549</v>
      </c>
      <c r="H543" s="233">
        <v>2</v>
      </c>
      <c r="I543" s="234"/>
      <c r="J543" s="235">
        <f>ROUND(I543*H543,2)</f>
        <v>0</v>
      </c>
      <c r="K543" s="231" t="s">
        <v>1</v>
      </c>
      <c r="L543" s="236"/>
      <c r="M543" s="237" t="s">
        <v>1</v>
      </c>
      <c r="N543" s="238" t="s">
        <v>41</v>
      </c>
      <c r="O543" s="78"/>
      <c r="P543" s="214">
        <f>O543*H543</f>
        <v>0</v>
      </c>
      <c r="Q543" s="214">
        <v>0.036810000000000002</v>
      </c>
      <c r="R543" s="214">
        <f>Q543*H543</f>
        <v>0.073620000000000005</v>
      </c>
      <c r="S543" s="214">
        <v>0</v>
      </c>
      <c r="T543" s="215">
        <f>S543*H543</f>
        <v>0</v>
      </c>
      <c r="AR543" s="16" t="s">
        <v>346</v>
      </c>
      <c r="AT543" s="16" t="s">
        <v>257</v>
      </c>
      <c r="AU543" s="16" t="s">
        <v>80</v>
      </c>
      <c r="AY543" s="16" t="s">
        <v>184</v>
      </c>
      <c r="BE543" s="216">
        <f>IF(N543="základní",J543,0)</f>
        <v>0</v>
      </c>
      <c r="BF543" s="216">
        <f>IF(N543="snížená",J543,0)</f>
        <v>0</v>
      </c>
      <c r="BG543" s="216">
        <f>IF(N543="zákl. přenesená",J543,0)</f>
        <v>0</v>
      </c>
      <c r="BH543" s="216">
        <f>IF(N543="sníž. přenesená",J543,0)</f>
        <v>0</v>
      </c>
      <c r="BI543" s="216">
        <f>IF(N543="nulová",J543,0)</f>
        <v>0</v>
      </c>
      <c r="BJ543" s="16" t="s">
        <v>78</v>
      </c>
      <c r="BK543" s="216">
        <f>ROUND(I543*H543,2)</f>
        <v>0</v>
      </c>
      <c r="BL543" s="16" t="s">
        <v>256</v>
      </c>
      <c r="BM543" s="16" t="s">
        <v>1226</v>
      </c>
    </row>
    <row r="544" s="1" customFormat="1" ht="16.5" customHeight="1">
      <c r="B544" s="37"/>
      <c r="C544" s="229" t="s">
        <v>1227</v>
      </c>
      <c r="D544" s="229" t="s">
        <v>257</v>
      </c>
      <c r="E544" s="230" t="s">
        <v>1228</v>
      </c>
      <c r="F544" s="231" t="s">
        <v>1229</v>
      </c>
      <c r="G544" s="232" t="s">
        <v>549</v>
      </c>
      <c r="H544" s="233">
        <v>5</v>
      </c>
      <c r="I544" s="234"/>
      <c r="J544" s="235">
        <f>ROUND(I544*H544,2)</f>
        <v>0</v>
      </c>
      <c r="K544" s="231" t="s">
        <v>1</v>
      </c>
      <c r="L544" s="236"/>
      <c r="M544" s="237" t="s">
        <v>1</v>
      </c>
      <c r="N544" s="238" t="s">
        <v>41</v>
      </c>
      <c r="O544" s="78"/>
      <c r="P544" s="214">
        <f>O544*H544</f>
        <v>0</v>
      </c>
      <c r="Q544" s="214">
        <v>0.036810000000000002</v>
      </c>
      <c r="R544" s="214">
        <f>Q544*H544</f>
        <v>0.18405000000000002</v>
      </c>
      <c r="S544" s="214">
        <v>0</v>
      </c>
      <c r="T544" s="215">
        <f>S544*H544</f>
        <v>0</v>
      </c>
      <c r="AR544" s="16" t="s">
        <v>346</v>
      </c>
      <c r="AT544" s="16" t="s">
        <v>257</v>
      </c>
      <c r="AU544" s="16" t="s">
        <v>80</v>
      </c>
      <c r="AY544" s="16" t="s">
        <v>184</v>
      </c>
      <c r="BE544" s="216">
        <f>IF(N544="základní",J544,0)</f>
        <v>0</v>
      </c>
      <c r="BF544" s="216">
        <f>IF(N544="snížená",J544,0)</f>
        <v>0</v>
      </c>
      <c r="BG544" s="216">
        <f>IF(N544="zákl. přenesená",J544,0)</f>
        <v>0</v>
      </c>
      <c r="BH544" s="216">
        <f>IF(N544="sníž. přenesená",J544,0)</f>
        <v>0</v>
      </c>
      <c r="BI544" s="216">
        <f>IF(N544="nulová",J544,0)</f>
        <v>0</v>
      </c>
      <c r="BJ544" s="16" t="s">
        <v>78</v>
      </c>
      <c r="BK544" s="216">
        <f>ROUND(I544*H544,2)</f>
        <v>0</v>
      </c>
      <c r="BL544" s="16" t="s">
        <v>256</v>
      </c>
      <c r="BM544" s="16" t="s">
        <v>1230</v>
      </c>
    </row>
    <row r="545" s="1" customFormat="1" ht="16.5" customHeight="1">
      <c r="B545" s="37"/>
      <c r="C545" s="229" t="s">
        <v>1231</v>
      </c>
      <c r="D545" s="229" t="s">
        <v>257</v>
      </c>
      <c r="E545" s="230" t="s">
        <v>1232</v>
      </c>
      <c r="F545" s="231" t="s">
        <v>1233</v>
      </c>
      <c r="G545" s="232" t="s">
        <v>549</v>
      </c>
      <c r="H545" s="233">
        <v>2</v>
      </c>
      <c r="I545" s="234"/>
      <c r="J545" s="235">
        <f>ROUND(I545*H545,2)</f>
        <v>0</v>
      </c>
      <c r="K545" s="231" t="s">
        <v>1</v>
      </c>
      <c r="L545" s="236"/>
      <c r="M545" s="237" t="s">
        <v>1</v>
      </c>
      <c r="N545" s="238" t="s">
        <v>41</v>
      </c>
      <c r="O545" s="78"/>
      <c r="P545" s="214">
        <f>O545*H545</f>
        <v>0</v>
      </c>
      <c r="Q545" s="214">
        <v>0.036810000000000002</v>
      </c>
      <c r="R545" s="214">
        <f>Q545*H545</f>
        <v>0.073620000000000005</v>
      </c>
      <c r="S545" s="214">
        <v>0</v>
      </c>
      <c r="T545" s="215">
        <f>S545*H545</f>
        <v>0</v>
      </c>
      <c r="AR545" s="16" t="s">
        <v>346</v>
      </c>
      <c r="AT545" s="16" t="s">
        <v>257</v>
      </c>
      <c r="AU545" s="16" t="s">
        <v>80</v>
      </c>
      <c r="AY545" s="16" t="s">
        <v>184</v>
      </c>
      <c r="BE545" s="216">
        <f>IF(N545="základní",J545,0)</f>
        <v>0</v>
      </c>
      <c r="BF545" s="216">
        <f>IF(N545="snížená",J545,0)</f>
        <v>0</v>
      </c>
      <c r="BG545" s="216">
        <f>IF(N545="zákl. přenesená",J545,0)</f>
        <v>0</v>
      </c>
      <c r="BH545" s="216">
        <f>IF(N545="sníž. přenesená",J545,0)</f>
        <v>0</v>
      </c>
      <c r="BI545" s="216">
        <f>IF(N545="nulová",J545,0)</f>
        <v>0</v>
      </c>
      <c r="BJ545" s="16" t="s">
        <v>78</v>
      </c>
      <c r="BK545" s="216">
        <f>ROUND(I545*H545,2)</f>
        <v>0</v>
      </c>
      <c r="BL545" s="16" t="s">
        <v>256</v>
      </c>
      <c r="BM545" s="16" t="s">
        <v>1234</v>
      </c>
    </row>
    <row r="546" s="1" customFormat="1" ht="16.5" customHeight="1">
      <c r="B546" s="37"/>
      <c r="C546" s="229" t="s">
        <v>1235</v>
      </c>
      <c r="D546" s="229" t="s">
        <v>257</v>
      </c>
      <c r="E546" s="230" t="s">
        <v>1236</v>
      </c>
      <c r="F546" s="231" t="s">
        <v>1237</v>
      </c>
      <c r="G546" s="232" t="s">
        <v>549</v>
      </c>
      <c r="H546" s="233">
        <v>3</v>
      </c>
      <c r="I546" s="234"/>
      <c r="J546" s="235">
        <f>ROUND(I546*H546,2)</f>
        <v>0</v>
      </c>
      <c r="K546" s="231" t="s">
        <v>1</v>
      </c>
      <c r="L546" s="236"/>
      <c r="M546" s="237" t="s">
        <v>1</v>
      </c>
      <c r="N546" s="238" t="s">
        <v>41</v>
      </c>
      <c r="O546" s="78"/>
      <c r="P546" s="214">
        <f>O546*H546</f>
        <v>0</v>
      </c>
      <c r="Q546" s="214">
        <v>0.036810000000000002</v>
      </c>
      <c r="R546" s="214">
        <f>Q546*H546</f>
        <v>0.11043</v>
      </c>
      <c r="S546" s="214">
        <v>0</v>
      </c>
      <c r="T546" s="215">
        <f>S546*H546</f>
        <v>0</v>
      </c>
      <c r="AR546" s="16" t="s">
        <v>346</v>
      </c>
      <c r="AT546" s="16" t="s">
        <v>257</v>
      </c>
      <c r="AU546" s="16" t="s">
        <v>80</v>
      </c>
      <c r="AY546" s="16" t="s">
        <v>184</v>
      </c>
      <c r="BE546" s="216">
        <f>IF(N546="základní",J546,0)</f>
        <v>0</v>
      </c>
      <c r="BF546" s="216">
        <f>IF(N546="snížená",J546,0)</f>
        <v>0</v>
      </c>
      <c r="BG546" s="216">
        <f>IF(N546="zákl. přenesená",J546,0)</f>
        <v>0</v>
      </c>
      <c r="BH546" s="216">
        <f>IF(N546="sníž. přenesená",J546,0)</f>
        <v>0</v>
      </c>
      <c r="BI546" s="216">
        <f>IF(N546="nulová",J546,0)</f>
        <v>0</v>
      </c>
      <c r="BJ546" s="16" t="s">
        <v>78</v>
      </c>
      <c r="BK546" s="216">
        <f>ROUND(I546*H546,2)</f>
        <v>0</v>
      </c>
      <c r="BL546" s="16" t="s">
        <v>256</v>
      </c>
      <c r="BM546" s="16" t="s">
        <v>1238</v>
      </c>
    </row>
    <row r="547" s="1" customFormat="1" ht="16.5" customHeight="1">
      <c r="B547" s="37"/>
      <c r="C547" s="229" t="s">
        <v>1239</v>
      </c>
      <c r="D547" s="229" t="s">
        <v>257</v>
      </c>
      <c r="E547" s="230" t="s">
        <v>1240</v>
      </c>
      <c r="F547" s="231" t="s">
        <v>1241</v>
      </c>
      <c r="G547" s="232" t="s">
        <v>549</v>
      </c>
      <c r="H547" s="233">
        <v>2</v>
      </c>
      <c r="I547" s="234"/>
      <c r="J547" s="235">
        <f>ROUND(I547*H547,2)</f>
        <v>0</v>
      </c>
      <c r="K547" s="231" t="s">
        <v>1</v>
      </c>
      <c r="L547" s="236"/>
      <c r="M547" s="237" t="s">
        <v>1</v>
      </c>
      <c r="N547" s="238" t="s">
        <v>41</v>
      </c>
      <c r="O547" s="78"/>
      <c r="P547" s="214">
        <f>O547*H547</f>
        <v>0</v>
      </c>
      <c r="Q547" s="214">
        <v>0.036810000000000002</v>
      </c>
      <c r="R547" s="214">
        <f>Q547*H547</f>
        <v>0.073620000000000005</v>
      </c>
      <c r="S547" s="214">
        <v>0</v>
      </c>
      <c r="T547" s="215">
        <f>S547*H547</f>
        <v>0</v>
      </c>
      <c r="AR547" s="16" t="s">
        <v>346</v>
      </c>
      <c r="AT547" s="16" t="s">
        <v>257</v>
      </c>
      <c r="AU547" s="16" t="s">
        <v>80</v>
      </c>
      <c r="AY547" s="16" t="s">
        <v>184</v>
      </c>
      <c r="BE547" s="216">
        <f>IF(N547="základní",J547,0)</f>
        <v>0</v>
      </c>
      <c r="BF547" s="216">
        <f>IF(N547="snížená",J547,0)</f>
        <v>0</v>
      </c>
      <c r="BG547" s="216">
        <f>IF(N547="zákl. přenesená",J547,0)</f>
        <v>0</v>
      </c>
      <c r="BH547" s="216">
        <f>IF(N547="sníž. přenesená",J547,0)</f>
        <v>0</v>
      </c>
      <c r="BI547" s="216">
        <f>IF(N547="nulová",J547,0)</f>
        <v>0</v>
      </c>
      <c r="BJ547" s="16" t="s">
        <v>78</v>
      </c>
      <c r="BK547" s="216">
        <f>ROUND(I547*H547,2)</f>
        <v>0</v>
      </c>
      <c r="BL547" s="16" t="s">
        <v>256</v>
      </c>
      <c r="BM547" s="16" t="s">
        <v>1242</v>
      </c>
    </row>
    <row r="548" s="1" customFormat="1" ht="16.5" customHeight="1">
      <c r="B548" s="37"/>
      <c r="C548" s="229" t="s">
        <v>1243</v>
      </c>
      <c r="D548" s="229" t="s">
        <v>257</v>
      </c>
      <c r="E548" s="230" t="s">
        <v>1244</v>
      </c>
      <c r="F548" s="231" t="s">
        <v>1245</v>
      </c>
      <c r="G548" s="232" t="s">
        <v>549</v>
      </c>
      <c r="H548" s="233">
        <v>1</v>
      </c>
      <c r="I548" s="234"/>
      <c r="J548" s="235">
        <f>ROUND(I548*H548,2)</f>
        <v>0</v>
      </c>
      <c r="K548" s="231" t="s">
        <v>1</v>
      </c>
      <c r="L548" s="236"/>
      <c r="M548" s="237" t="s">
        <v>1</v>
      </c>
      <c r="N548" s="238" t="s">
        <v>41</v>
      </c>
      <c r="O548" s="78"/>
      <c r="P548" s="214">
        <f>O548*H548</f>
        <v>0</v>
      </c>
      <c r="Q548" s="214">
        <v>0.036810000000000002</v>
      </c>
      <c r="R548" s="214">
        <f>Q548*H548</f>
        <v>0.036810000000000002</v>
      </c>
      <c r="S548" s="214">
        <v>0</v>
      </c>
      <c r="T548" s="215">
        <f>S548*H548</f>
        <v>0</v>
      </c>
      <c r="AR548" s="16" t="s">
        <v>346</v>
      </c>
      <c r="AT548" s="16" t="s">
        <v>257</v>
      </c>
      <c r="AU548" s="16" t="s">
        <v>80</v>
      </c>
      <c r="AY548" s="16" t="s">
        <v>184</v>
      </c>
      <c r="BE548" s="216">
        <f>IF(N548="základní",J548,0)</f>
        <v>0</v>
      </c>
      <c r="BF548" s="216">
        <f>IF(N548="snížená",J548,0)</f>
        <v>0</v>
      </c>
      <c r="BG548" s="216">
        <f>IF(N548="zákl. přenesená",J548,0)</f>
        <v>0</v>
      </c>
      <c r="BH548" s="216">
        <f>IF(N548="sníž. přenesená",J548,0)</f>
        <v>0</v>
      </c>
      <c r="BI548" s="216">
        <f>IF(N548="nulová",J548,0)</f>
        <v>0</v>
      </c>
      <c r="BJ548" s="16" t="s">
        <v>78</v>
      </c>
      <c r="BK548" s="216">
        <f>ROUND(I548*H548,2)</f>
        <v>0</v>
      </c>
      <c r="BL548" s="16" t="s">
        <v>256</v>
      </c>
      <c r="BM548" s="16" t="s">
        <v>1246</v>
      </c>
    </row>
    <row r="549" s="1" customFormat="1" ht="16.5" customHeight="1">
      <c r="B549" s="37"/>
      <c r="C549" s="229" t="s">
        <v>1247</v>
      </c>
      <c r="D549" s="229" t="s">
        <v>257</v>
      </c>
      <c r="E549" s="230" t="s">
        <v>1248</v>
      </c>
      <c r="F549" s="231" t="s">
        <v>1249</v>
      </c>
      <c r="G549" s="232" t="s">
        <v>549</v>
      </c>
      <c r="H549" s="233">
        <v>2</v>
      </c>
      <c r="I549" s="234"/>
      <c r="J549" s="235">
        <f>ROUND(I549*H549,2)</f>
        <v>0</v>
      </c>
      <c r="K549" s="231" t="s">
        <v>1</v>
      </c>
      <c r="L549" s="236"/>
      <c r="M549" s="237" t="s">
        <v>1</v>
      </c>
      <c r="N549" s="238" t="s">
        <v>41</v>
      </c>
      <c r="O549" s="78"/>
      <c r="P549" s="214">
        <f>O549*H549</f>
        <v>0</v>
      </c>
      <c r="Q549" s="214">
        <v>0.036810000000000002</v>
      </c>
      <c r="R549" s="214">
        <f>Q549*H549</f>
        <v>0.073620000000000005</v>
      </c>
      <c r="S549" s="214">
        <v>0</v>
      </c>
      <c r="T549" s="215">
        <f>S549*H549</f>
        <v>0</v>
      </c>
      <c r="AR549" s="16" t="s">
        <v>346</v>
      </c>
      <c r="AT549" s="16" t="s">
        <v>257</v>
      </c>
      <c r="AU549" s="16" t="s">
        <v>80</v>
      </c>
      <c r="AY549" s="16" t="s">
        <v>184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6" t="s">
        <v>78</v>
      </c>
      <c r="BK549" s="216">
        <f>ROUND(I549*H549,2)</f>
        <v>0</v>
      </c>
      <c r="BL549" s="16" t="s">
        <v>256</v>
      </c>
      <c r="BM549" s="16" t="s">
        <v>1250</v>
      </c>
    </row>
    <row r="550" s="1" customFormat="1" ht="16.5" customHeight="1">
      <c r="B550" s="37"/>
      <c r="C550" s="205" t="s">
        <v>1251</v>
      </c>
      <c r="D550" s="205" t="s">
        <v>186</v>
      </c>
      <c r="E550" s="206" t="s">
        <v>1252</v>
      </c>
      <c r="F550" s="207" t="s">
        <v>1253</v>
      </c>
      <c r="G550" s="208" t="s">
        <v>549</v>
      </c>
      <c r="H550" s="209">
        <v>1</v>
      </c>
      <c r="I550" s="210"/>
      <c r="J550" s="211">
        <f>ROUND(I550*H550,2)</f>
        <v>0</v>
      </c>
      <c r="K550" s="207" t="s">
        <v>197</v>
      </c>
      <c r="L550" s="42"/>
      <c r="M550" s="212" t="s">
        <v>1</v>
      </c>
      <c r="N550" s="213" t="s">
        <v>41</v>
      </c>
      <c r="O550" s="78"/>
      <c r="P550" s="214">
        <f>O550*H550</f>
        <v>0</v>
      </c>
      <c r="Q550" s="214">
        <v>0</v>
      </c>
      <c r="R550" s="214">
        <f>Q550*H550</f>
        <v>0</v>
      </c>
      <c r="S550" s="214">
        <v>0</v>
      </c>
      <c r="T550" s="215">
        <f>S550*H550</f>
        <v>0</v>
      </c>
      <c r="AR550" s="16" t="s">
        <v>256</v>
      </c>
      <c r="AT550" s="16" t="s">
        <v>186</v>
      </c>
      <c r="AU550" s="16" t="s">
        <v>80</v>
      </c>
      <c r="AY550" s="16" t="s">
        <v>184</v>
      </c>
      <c r="BE550" s="216">
        <f>IF(N550="základní",J550,0)</f>
        <v>0</v>
      </c>
      <c r="BF550" s="216">
        <f>IF(N550="snížená",J550,0)</f>
        <v>0</v>
      </c>
      <c r="BG550" s="216">
        <f>IF(N550="zákl. přenesená",J550,0)</f>
        <v>0</v>
      </c>
      <c r="BH550" s="216">
        <f>IF(N550="sníž. přenesená",J550,0)</f>
        <v>0</v>
      </c>
      <c r="BI550" s="216">
        <f>IF(N550="nulová",J550,0)</f>
        <v>0</v>
      </c>
      <c r="BJ550" s="16" t="s">
        <v>78</v>
      </c>
      <c r="BK550" s="216">
        <f>ROUND(I550*H550,2)</f>
        <v>0</v>
      </c>
      <c r="BL550" s="16" t="s">
        <v>256</v>
      </c>
      <c r="BM550" s="16" t="s">
        <v>1254</v>
      </c>
    </row>
    <row r="551" s="11" customFormat="1">
      <c r="B551" s="217"/>
      <c r="C551" s="218"/>
      <c r="D551" s="219" t="s">
        <v>192</v>
      </c>
      <c r="E551" s="220" t="s">
        <v>1</v>
      </c>
      <c r="F551" s="221" t="s">
        <v>1255</v>
      </c>
      <c r="G551" s="218"/>
      <c r="H551" s="222">
        <v>1</v>
      </c>
      <c r="I551" s="223"/>
      <c r="J551" s="218"/>
      <c r="K551" s="218"/>
      <c r="L551" s="224"/>
      <c r="M551" s="225"/>
      <c r="N551" s="226"/>
      <c r="O551" s="226"/>
      <c r="P551" s="226"/>
      <c r="Q551" s="226"/>
      <c r="R551" s="226"/>
      <c r="S551" s="226"/>
      <c r="T551" s="227"/>
      <c r="AT551" s="228" t="s">
        <v>192</v>
      </c>
      <c r="AU551" s="228" t="s">
        <v>80</v>
      </c>
      <c r="AV551" s="11" t="s">
        <v>80</v>
      </c>
      <c r="AW551" s="11" t="s">
        <v>32</v>
      </c>
      <c r="AX551" s="11" t="s">
        <v>78</v>
      </c>
      <c r="AY551" s="228" t="s">
        <v>184</v>
      </c>
    </row>
    <row r="552" s="1" customFormat="1" ht="16.5" customHeight="1">
      <c r="B552" s="37"/>
      <c r="C552" s="229" t="s">
        <v>1256</v>
      </c>
      <c r="D552" s="229" t="s">
        <v>257</v>
      </c>
      <c r="E552" s="230" t="s">
        <v>1257</v>
      </c>
      <c r="F552" s="231" t="s">
        <v>1258</v>
      </c>
      <c r="G552" s="232" t="s">
        <v>549</v>
      </c>
      <c r="H552" s="233">
        <v>1</v>
      </c>
      <c r="I552" s="234"/>
      <c r="J552" s="235">
        <f>ROUND(I552*H552,2)</f>
        <v>0</v>
      </c>
      <c r="K552" s="231" t="s">
        <v>1</v>
      </c>
      <c r="L552" s="236"/>
      <c r="M552" s="237" t="s">
        <v>1</v>
      </c>
      <c r="N552" s="238" t="s">
        <v>41</v>
      </c>
      <c r="O552" s="78"/>
      <c r="P552" s="214">
        <f>O552*H552</f>
        <v>0</v>
      </c>
      <c r="Q552" s="214">
        <v>0.016</v>
      </c>
      <c r="R552" s="214">
        <f>Q552*H552</f>
        <v>0.016</v>
      </c>
      <c r="S552" s="214">
        <v>0</v>
      </c>
      <c r="T552" s="215">
        <f>S552*H552</f>
        <v>0</v>
      </c>
      <c r="AR552" s="16" t="s">
        <v>346</v>
      </c>
      <c r="AT552" s="16" t="s">
        <v>257</v>
      </c>
      <c r="AU552" s="16" t="s">
        <v>80</v>
      </c>
      <c r="AY552" s="16" t="s">
        <v>184</v>
      </c>
      <c r="BE552" s="216">
        <f>IF(N552="základní",J552,0)</f>
        <v>0</v>
      </c>
      <c r="BF552" s="216">
        <f>IF(N552="snížená",J552,0)</f>
        <v>0</v>
      </c>
      <c r="BG552" s="216">
        <f>IF(N552="zákl. přenesená",J552,0)</f>
        <v>0</v>
      </c>
      <c r="BH552" s="216">
        <f>IF(N552="sníž. přenesená",J552,0)</f>
        <v>0</v>
      </c>
      <c r="BI552" s="216">
        <f>IF(N552="nulová",J552,0)</f>
        <v>0</v>
      </c>
      <c r="BJ552" s="16" t="s">
        <v>78</v>
      </c>
      <c r="BK552" s="216">
        <f>ROUND(I552*H552,2)</f>
        <v>0</v>
      </c>
      <c r="BL552" s="16" t="s">
        <v>256</v>
      </c>
      <c r="BM552" s="16" t="s">
        <v>1259</v>
      </c>
    </row>
    <row r="553" s="1" customFormat="1" ht="16.5" customHeight="1">
      <c r="B553" s="37"/>
      <c r="C553" s="205" t="s">
        <v>1260</v>
      </c>
      <c r="D553" s="205" t="s">
        <v>186</v>
      </c>
      <c r="E553" s="206" t="s">
        <v>1261</v>
      </c>
      <c r="F553" s="207" t="s">
        <v>1262</v>
      </c>
      <c r="G553" s="208" t="s">
        <v>549</v>
      </c>
      <c r="H553" s="209">
        <v>1</v>
      </c>
      <c r="I553" s="210"/>
      <c r="J553" s="211">
        <f>ROUND(I553*H553,2)</f>
        <v>0</v>
      </c>
      <c r="K553" s="207" t="s">
        <v>197</v>
      </c>
      <c r="L553" s="42"/>
      <c r="M553" s="212" t="s">
        <v>1</v>
      </c>
      <c r="N553" s="213" t="s">
        <v>41</v>
      </c>
      <c r="O553" s="78"/>
      <c r="P553" s="214">
        <f>O553*H553</f>
        <v>0</v>
      </c>
      <c r="Q553" s="214">
        <v>0.00046999999999999999</v>
      </c>
      <c r="R553" s="214">
        <f>Q553*H553</f>
        <v>0.00046999999999999999</v>
      </c>
      <c r="S553" s="214">
        <v>0</v>
      </c>
      <c r="T553" s="215">
        <f>S553*H553</f>
        <v>0</v>
      </c>
      <c r="AR553" s="16" t="s">
        <v>256</v>
      </c>
      <c r="AT553" s="16" t="s">
        <v>186</v>
      </c>
      <c r="AU553" s="16" t="s">
        <v>80</v>
      </c>
      <c r="AY553" s="16" t="s">
        <v>184</v>
      </c>
      <c r="BE553" s="216">
        <f>IF(N553="základní",J553,0)</f>
        <v>0</v>
      </c>
      <c r="BF553" s="216">
        <f>IF(N553="snížená",J553,0)</f>
        <v>0</v>
      </c>
      <c r="BG553" s="216">
        <f>IF(N553="zákl. přenesená",J553,0)</f>
        <v>0</v>
      </c>
      <c r="BH553" s="216">
        <f>IF(N553="sníž. přenesená",J553,0)</f>
        <v>0</v>
      </c>
      <c r="BI553" s="216">
        <f>IF(N553="nulová",J553,0)</f>
        <v>0</v>
      </c>
      <c r="BJ553" s="16" t="s">
        <v>78</v>
      </c>
      <c r="BK553" s="216">
        <f>ROUND(I553*H553,2)</f>
        <v>0</v>
      </c>
      <c r="BL553" s="16" t="s">
        <v>256</v>
      </c>
      <c r="BM553" s="16" t="s">
        <v>1263</v>
      </c>
    </row>
    <row r="554" s="1" customFormat="1" ht="16.5" customHeight="1">
      <c r="B554" s="37"/>
      <c r="C554" s="229" t="s">
        <v>1264</v>
      </c>
      <c r="D554" s="229" t="s">
        <v>257</v>
      </c>
      <c r="E554" s="230" t="s">
        <v>1265</v>
      </c>
      <c r="F554" s="231" t="s">
        <v>1266</v>
      </c>
      <c r="G554" s="232" t="s">
        <v>549</v>
      </c>
      <c r="H554" s="233">
        <v>1</v>
      </c>
      <c r="I554" s="234"/>
      <c r="J554" s="235">
        <f>ROUND(I554*H554,2)</f>
        <v>0</v>
      </c>
      <c r="K554" s="231" t="s">
        <v>197</v>
      </c>
      <c r="L554" s="236"/>
      <c r="M554" s="237" t="s">
        <v>1</v>
      </c>
      <c r="N554" s="238" t="s">
        <v>41</v>
      </c>
      <c r="O554" s="78"/>
      <c r="P554" s="214">
        <f>O554*H554</f>
        <v>0</v>
      </c>
      <c r="Q554" s="214">
        <v>0.016</v>
      </c>
      <c r="R554" s="214">
        <f>Q554*H554</f>
        <v>0.016</v>
      </c>
      <c r="S554" s="214">
        <v>0</v>
      </c>
      <c r="T554" s="215">
        <f>S554*H554</f>
        <v>0</v>
      </c>
      <c r="AR554" s="16" t="s">
        <v>346</v>
      </c>
      <c r="AT554" s="16" t="s">
        <v>257</v>
      </c>
      <c r="AU554" s="16" t="s">
        <v>80</v>
      </c>
      <c r="AY554" s="16" t="s">
        <v>184</v>
      </c>
      <c r="BE554" s="216">
        <f>IF(N554="základní",J554,0)</f>
        <v>0</v>
      </c>
      <c r="BF554" s="216">
        <f>IF(N554="snížená",J554,0)</f>
        <v>0</v>
      </c>
      <c r="BG554" s="216">
        <f>IF(N554="zákl. přenesená",J554,0)</f>
        <v>0</v>
      </c>
      <c r="BH554" s="216">
        <f>IF(N554="sníž. přenesená",J554,0)</f>
        <v>0</v>
      </c>
      <c r="BI554" s="216">
        <f>IF(N554="nulová",J554,0)</f>
        <v>0</v>
      </c>
      <c r="BJ554" s="16" t="s">
        <v>78</v>
      </c>
      <c r="BK554" s="216">
        <f>ROUND(I554*H554,2)</f>
        <v>0</v>
      </c>
      <c r="BL554" s="16" t="s">
        <v>256</v>
      </c>
      <c r="BM554" s="16" t="s">
        <v>1267</v>
      </c>
    </row>
    <row r="555" s="1" customFormat="1" ht="16.5" customHeight="1">
      <c r="B555" s="37"/>
      <c r="C555" s="205" t="s">
        <v>1268</v>
      </c>
      <c r="D555" s="205" t="s">
        <v>186</v>
      </c>
      <c r="E555" s="206" t="s">
        <v>1269</v>
      </c>
      <c r="F555" s="207" t="s">
        <v>1270</v>
      </c>
      <c r="G555" s="208" t="s">
        <v>549</v>
      </c>
      <c r="H555" s="209">
        <v>210</v>
      </c>
      <c r="I555" s="210"/>
      <c r="J555" s="211">
        <f>ROUND(I555*H555,2)</f>
        <v>0</v>
      </c>
      <c r="K555" s="207" t="s">
        <v>197</v>
      </c>
      <c r="L555" s="42"/>
      <c r="M555" s="212" t="s">
        <v>1</v>
      </c>
      <c r="N555" s="213" t="s">
        <v>41</v>
      </c>
      <c r="O555" s="78"/>
      <c r="P555" s="214">
        <f>O555*H555</f>
        <v>0</v>
      </c>
      <c r="Q555" s="214">
        <v>0</v>
      </c>
      <c r="R555" s="214">
        <f>Q555*H555</f>
        <v>0</v>
      </c>
      <c r="S555" s="214">
        <v>0.012500000000000001</v>
      </c>
      <c r="T555" s="215">
        <f>S555*H555</f>
        <v>2.625</v>
      </c>
      <c r="AR555" s="16" t="s">
        <v>256</v>
      </c>
      <c r="AT555" s="16" t="s">
        <v>186</v>
      </c>
      <c r="AU555" s="16" t="s">
        <v>80</v>
      </c>
      <c r="AY555" s="16" t="s">
        <v>184</v>
      </c>
      <c r="BE555" s="216">
        <f>IF(N555="základní",J555,0)</f>
        <v>0</v>
      </c>
      <c r="BF555" s="216">
        <f>IF(N555="snížená",J555,0)</f>
        <v>0</v>
      </c>
      <c r="BG555" s="216">
        <f>IF(N555="zákl. přenesená",J555,0)</f>
        <v>0</v>
      </c>
      <c r="BH555" s="216">
        <f>IF(N555="sníž. přenesená",J555,0)</f>
        <v>0</v>
      </c>
      <c r="BI555" s="216">
        <f>IF(N555="nulová",J555,0)</f>
        <v>0</v>
      </c>
      <c r="BJ555" s="16" t="s">
        <v>78</v>
      </c>
      <c r="BK555" s="216">
        <f>ROUND(I555*H555,2)</f>
        <v>0</v>
      </c>
      <c r="BL555" s="16" t="s">
        <v>256</v>
      </c>
      <c r="BM555" s="16" t="s">
        <v>1271</v>
      </c>
    </row>
    <row r="556" s="11" customFormat="1">
      <c r="B556" s="217"/>
      <c r="C556" s="218"/>
      <c r="D556" s="219" t="s">
        <v>192</v>
      </c>
      <c r="E556" s="220" t="s">
        <v>1</v>
      </c>
      <c r="F556" s="221" t="s">
        <v>1207</v>
      </c>
      <c r="G556" s="218"/>
      <c r="H556" s="222">
        <v>210</v>
      </c>
      <c r="I556" s="223"/>
      <c r="J556" s="218"/>
      <c r="K556" s="218"/>
      <c r="L556" s="224"/>
      <c r="M556" s="225"/>
      <c r="N556" s="226"/>
      <c r="O556" s="226"/>
      <c r="P556" s="226"/>
      <c r="Q556" s="226"/>
      <c r="R556" s="226"/>
      <c r="S556" s="226"/>
      <c r="T556" s="227"/>
      <c r="AT556" s="228" t="s">
        <v>192</v>
      </c>
      <c r="AU556" s="228" t="s">
        <v>80</v>
      </c>
      <c r="AV556" s="11" t="s">
        <v>80</v>
      </c>
      <c r="AW556" s="11" t="s">
        <v>32</v>
      </c>
      <c r="AX556" s="11" t="s">
        <v>78</v>
      </c>
      <c r="AY556" s="228" t="s">
        <v>184</v>
      </c>
    </row>
    <row r="557" s="1" customFormat="1" ht="16.5" customHeight="1">
      <c r="B557" s="37"/>
      <c r="C557" s="205" t="s">
        <v>1272</v>
      </c>
      <c r="D557" s="205" t="s">
        <v>186</v>
      </c>
      <c r="E557" s="206" t="s">
        <v>1273</v>
      </c>
      <c r="F557" s="207" t="s">
        <v>1274</v>
      </c>
      <c r="G557" s="208" t="s">
        <v>549</v>
      </c>
      <c r="H557" s="209">
        <v>11</v>
      </c>
      <c r="I557" s="210"/>
      <c r="J557" s="211">
        <f>ROUND(I557*H557,2)</f>
        <v>0</v>
      </c>
      <c r="K557" s="207" t="s">
        <v>197</v>
      </c>
      <c r="L557" s="42"/>
      <c r="M557" s="212" t="s">
        <v>1</v>
      </c>
      <c r="N557" s="213" t="s">
        <v>41</v>
      </c>
      <c r="O557" s="78"/>
      <c r="P557" s="214">
        <f>O557*H557</f>
        <v>0</v>
      </c>
      <c r="Q557" s="214">
        <v>0</v>
      </c>
      <c r="R557" s="214">
        <f>Q557*H557</f>
        <v>0</v>
      </c>
      <c r="S557" s="214">
        <v>0.024</v>
      </c>
      <c r="T557" s="215">
        <f>S557*H557</f>
        <v>0.26400000000000001</v>
      </c>
      <c r="AR557" s="16" t="s">
        <v>256</v>
      </c>
      <c r="AT557" s="16" t="s">
        <v>186</v>
      </c>
      <c r="AU557" s="16" t="s">
        <v>80</v>
      </c>
      <c r="AY557" s="16" t="s">
        <v>184</v>
      </c>
      <c r="BE557" s="216">
        <f>IF(N557="základní",J557,0)</f>
        <v>0</v>
      </c>
      <c r="BF557" s="216">
        <f>IF(N557="snížená",J557,0)</f>
        <v>0</v>
      </c>
      <c r="BG557" s="216">
        <f>IF(N557="zákl. přenesená",J557,0)</f>
        <v>0</v>
      </c>
      <c r="BH557" s="216">
        <f>IF(N557="sníž. přenesená",J557,0)</f>
        <v>0</v>
      </c>
      <c r="BI557" s="216">
        <f>IF(N557="nulová",J557,0)</f>
        <v>0</v>
      </c>
      <c r="BJ557" s="16" t="s">
        <v>78</v>
      </c>
      <c r="BK557" s="216">
        <f>ROUND(I557*H557,2)</f>
        <v>0</v>
      </c>
      <c r="BL557" s="16" t="s">
        <v>256</v>
      </c>
      <c r="BM557" s="16" t="s">
        <v>1275</v>
      </c>
    </row>
    <row r="558" s="1" customFormat="1" ht="16.5" customHeight="1">
      <c r="B558" s="37"/>
      <c r="C558" s="205" t="s">
        <v>1276</v>
      </c>
      <c r="D558" s="205" t="s">
        <v>186</v>
      </c>
      <c r="E558" s="206" t="s">
        <v>1277</v>
      </c>
      <c r="F558" s="207" t="s">
        <v>1278</v>
      </c>
      <c r="G558" s="208" t="s">
        <v>549</v>
      </c>
      <c r="H558" s="209">
        <v>6</v>
      </c>
      <c r="I558" s="210"/>
      <c r="J558" s="211">
        <f>ROUND(I558*H558,2)</f>
        <v>0</v>
      </c>
      <c r="K558" s="207" t="s">
        <v>197</v>
      </c>
      <c r="L558" s="42"/>
      <c r="M558" s="212" t="s">
        <v>1</v>
      </c>
      <c r="N558" s="213" t="s">
        <v>41</v>
      </c>
      <c r="O558" s="78"/>
      <c r="P558" s="214">
        <f>O558*H558</f>
        <v>0</v>
      </c>
      <c r="Q558" s="214">
        <v>0</v>
      </c>
      <c r="R558" s="214">
        <f>Q558*H558</f>
        <v>0</v>
      </c>
      <c r="S558" s="214">
        <v>0</v>
      </c>
      <c r="T558" s="215">
        <f>S558*H558</f>
        <v>0</v>
      </c>
      <c r="AR558" s="16" t="s">
        <v>256</v>
      </c>
      <c r="AT558" s="16" t="s">
        <v>186</v>
      </c>
      <c r="AU558" s="16" t="s">
        <v>80</v>
      </c>
      <c r="AY558" s="16" t="s">
        <v>184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16" t="s">
        <v>78</v>
      </c>
      <c r="BK558" s="216">
        <f>ROUND(I558*H558,2)</f>
        <v>0</v>
      </c>
      <c r="BL558" s="16" t="s">
        <v>256</v>
      </c>
      <c r="BM558" s="16" t="s">
        <v>1279</v>
      </c>
    </row>
    <row r="559" s="11" customFormat="1">
      <c r="B559" s="217"/>
      <c r="C559" s="218"/>
      <c r="D559" s="219" t="s">
        <v>192</v>
      </c>
      <c r="E559" s="220" t="s">
        <v>1</v>
      </c>
      <c r="F559" s="221" t="s">
        <v>1280</v>
      </c>
      <c r="G559" s="218"/>
      <c r="H559" s="222">
        <v>2</v>
      </c>
      <c r="I559" s="223"/>
      <c r="J559" s="218"/>
      <c r="K559" s="218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192</v>
      </c>
      <c r="AU559" s="228" t="s">
        <v>80</v>
      </c>
      <c r="AV559" s="11" t="s">
        <v>80</v>
      </c>
      <c r="AW559" s="11" t="s">
        <v>32</v>
      </c>
      <c r="AX559" s="11" t="s">
        <v>70</v>
      </c>
      <c r="AY559" s="228" t="s">
        <v>184</v>
      </c>
    </row>
    <row r="560" s="11" customFormat="1">
      <c r="B560" s="217"/>
      <c r="C560" s="218"/>
      <c r="D560" s="219" t="s">
        <v>192</v>
      </c>
      <c r="E560" s="220" t="s">
        <v>1</v>
      </c>
      <c r="F560" s="221" t="s">
        <v>1281</v>
      </c>
      <c r="G560" s="218"/>
      <c r="H560" s="222">
        <v>4</v>
      </c>
      <c r="I560" s="223"/>
      <c r="J560" s="218"/>
      <c r="K560" s="218"/>
      <c r="L560" s="224"/>
      <c r="M560" s="225"/>
      <c r="N560" s="226"/>
      <c r="O560" s="226"/>
      <c r="P560" s="226"/>
      <c r="Q560" s="226"/>
      <c r="R560" s="226"/>
      <c r="S560" s="226"/>
      <c r="T560" s="227"/>
      <c r="AT560" s="228" t="s">
        <v>192</v>
      </c>
      <c r="AU560" s="228" t="s">
        <v>80</v>
      </c>
      <c r="AV560" s="11" t="s">
        <v>80</v>
      </c>
      <c r="AW560" s="11" t="s">
        <v>32</v>
      </c>
      <c r="AX560" s="11" t="s">
        <v>70</v>
      </c>
      <c r="AY560" s="228" t="s">
        <v>184</v>
      </c>
    </row>
    <row r="561" s="12" customFormat="1">
      <c r="B561" s="239"/>
      <c r="C561" s="240"/>
      <c r="D561" s="219" t="s">
        <v>192</v>
      </c>
      <c r="E561" s="241" t="s">
        <v>1</v>
      </c>
      <c r="F561" s="242" t="s">
        <v>287</v>
      </c>
      <c r="G561" s="240"/>
      <c r="H561" s="243">
        <v>6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AT561" s="249" t="s">
        <v>192</v>
      </c>
      <c r="AU561" s="249" t="s">
        <v>80</v>
      </c>
      <c r="AV561" s="12" t="s">
        <v>190</v>
      </c>
      <c r="AW561" s="12" t="s">
        <v>32</v>
      </c>
      <c r="AX561" s="12" t="s">
        <v>78</v>
      </c>
      <c r="AY561" s="249" t="s">
        <v>184</v>
      </c>
    </row>
    <row r="562" s="1" customFormat="1" ht="16.5" customHeight="1">
      <c r="B562" s="37"/>
      <c r="C562" s="205" t="s">
        <v>1282</v>
      </c>
      <c r="D562" s="205" t="s">
        <v>186</v>
      </c>
      <c r="E562" s="206" t="s">
        <v>1283</v>
      </c>
      <c r="F562" s="207" t="s">
        <v>1284</v>
      </c>
      <c r="G562" s="208" t="s">
        <v>549</v>
      </c>
      <c r="H562" s="209">
        <v>7</v>
      </c>
      <c r="I562" s="210"/>
      <c r="J562" s="211">
        <f>ROUND(I562*H562,2)</f>
        <v>0</v>
      </c>
      <c r="K562" s="207" t="s">
        <v>197</v>
      </c>
      <c r="L562" s="42"/>
      <c r="M562" s="212" t="s">
        <v>1</v>
      </c>
      <c r="N562" s="213" t="s">
        <v>41</v>
      </c>
      <c r="O562" s="78"/>
      <c r="P562" s="214">
        <f>O562*H562</f>
        <v>0</v>
      </c>
      <c r="Q562" s="214">
        <v>0</v>
      </c>
      <c r="R562" s="214">
        <f>Q562*H562</f>
        <v>0</v>
      </c>
      <c r="S562" s="214">
        <v>0</v>
      </c>
      <c r="T562" s="215">
        <f>S562*H562</f>
        <v>0</v>
      </c>
      <c r="AR562" s="16" t="s">
        <v>256</v>
      </c>
      <c r="AT562" s="16" t="s">
        <v>186</v>
      </c>
      <c r="AU562" s="16" t="s">
        <v>80</v>
      </c>
      <c r="AY562" s="16" t="s">
        <v>184</v>
      </c>
      <c r="BE562" s="216">
        <f>IF(N562="základní",J562,0)</f>
        <v>0</v>
      </c>
      <c r="BF562" s="216">
        <f>IF(N562="snížená",J562,0)</f>
        <v>0</v>
      </c>
      <c r="BG562" s="216">
        <f>IF(N562="zákl. přenesená",J562,0)</f>
        <v>0</v>
      </c>
      <c r="BH562" s="216">
        <f>IF(N562="sníž. přenesená",J562,0)</f>
        <v>0</v>
      </c>
      <c r="BI562" s="216">
        <f>IF(N562="nulová",J562,0)</f>
        <v>0</v>
      </c>
      <c r="BJ562" s="16" t="s">
        <v>78</v>
      </c>
      <c r="BK562" s="216">
        <f>ROUND(I562*H562,2)</f>
        <v>0</v>
      </c>
      <c r="BL562" s="16" t="s">
        <v>256</v>
      </c>
      <c r="BM562" s="16" t="s">
        <v>1285</v>
      </c>
    </row>
    <row r="563" s="11" customFormat="1">
      <c r="B563" s="217"/>
      <c r="C563" s="218"/>
      <c r="D563" s="219" t="s">
        <v>192</v>
      </c>
      <c r="E563" s="220" t="s">
        <v>1</v>
      </c>
      <c r="F563" s="221" t="s">
        <v>1286</v>
      </c>
      <c r="G563" s="218"/>
      <c r="H563" s="222">
        <v>7</v>
      </c>
      <c r="I563" s="223"/>
      <c r="J563" s="218"/>
      <c r="K563" s="218"/>
      <c r="L563" s="224"/>
      <c r="M563" s="225"/>
      <c r="N563" s="226"/>
      <c r="O563" s="226"/>
      <c r="P563" s="226"/>
      <c r="Q563" s="226"/>
      <c r="R563" s="226"/>
      <c r="S563" s="226"/>
      <c r="T563" s="227"/>
      <c r="AT563" s="228" t="s">
        <v>192</v>
      </c>
      <c r="AU563" s="228" t="s">
        <v>80</v>
      </c>
      <c r="AV563" s="11" t="s">
        <v>80</v>
      </c>
      <c r="AW563" s="11" t="s">
        <v>32</v>
      </c>
      <c r="AX563" s="11" t="s">
        <v>78</v>
      </c>
      <c r="AY563" s="228" t="s">
        <v>184</v>
      </c>
    </row>
    <row r="564" s="1" customFormat="1" ht="16.5" customHeight="1">
      <c r="B564" s="37"/>
      <c r="C564" s="205" t="s">
        <v>1287</v>
      </c>
      <c r="D564" s="205" t="s">
        <v>186</v>
      </c>
      <c r="E564" s="206" t="s">
        <v>1288</v>
      </c>
      <c r="F564" s="207" t="s">
        <v>1289</v>
      </c>
      <c r="G564" s="208" t="s">
        <v>549</v>
      </c>
      <c r="H564" s="209">
        <v>12</v>
      </c>
      <c r="I564" s="210"/>
      <c r="J564" s="211">
        <f>ROUND(I564*H564,2)</f>
        <v>0</v>
      </c>
      <c r="K564" s="207" t="s">
        <v>197</v>
      </c>
      <c r="L564" s="42"/>
      <c r="M564" s="212" t="s">
        <v>1</v>
      </c>
      <c r="N564" s="213" t="s">
        <v>41</v>
      </c>
      <c r="O564" s="78"/>
      <c r="P564" s="214">
        <f>O564*H564</f>
        <v>0</v>
      </c>
      <c r="Q564" s="214">
        <v>0</v>
      </c>
      <c r="R564" s="214">
        <f>Q564*H564</f>
        <v>0</v>
      </c>
      <c r="S564" s="214">
        <v>0</v>
      </c>
      <c r="T564" s="215">
        <f>S564*H564</f>
        <v>0</v>
      </c>
      <c r="AR564" s="16" t="s">
        <v>256</v>
      </c>
      <c r="AT564" s="16" t="s">
        <v>186</v>
      </c>
      <c r="AU564" s="16" t="s">
        <v>80</v>
      </c>
      <c r="AY564" s="16" t="s">
        <v>184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6" t="s">
        <v>78</v>
      </c>
      <c r="BK564" s="216">
        <f>ROUND(I564*H564,2)</f>
        <v>0</v>
      </c>
      <c r="BL564" s="16" t="s">
        <v>256</v>
      </c>
      <c r="BM564" s="16" t="s">
        <v>1290</v>
      </c>
    </row>
    <row r="565" s="11" customFormat="1">
      <c r="B565" s="217"/>
      <c r="C565" s="218"/>
      <c r="D565" s="219" t="s">
        <v>192</v>
      </c>
      <c r="E565" s="220" t="s">
        <v>1</v>
      </c>
      <c r="F565" s="221" t="s">
        <v>1291</v>
      </c>
      <c r="G565" s="218"/>
      <c r="H565" s="222">
        <v>3</v>
      </c>
      <c r="I565" s="223"/>
      <c r="J565" s="218"/>
      <c r="K565" s="218"/>
      <c r="L565" s="224"/>
      <c r="M565" s="225"/>
      <c r="N565" s="226"/>
      <c r="O565" s="226"/>
      <c r="P565" s="226"/>
      <c r="Q565" s="226"/>
      <c r="R565" s="226"/>
      <c r="S565" s="226"/>
      <c r="T565" s="227"/>
      <c r="AT565" s="228" t="s">
        <v>192</v>
      </c>
      <c r="AU565" s="228" t="s">
        <v>80</v>
      </c>
      <c r="AV565" s="11" t="s">
        <v>80</v>
      </c>
      <c r="AW565" s="11" t="s">
        <v>32</v>
      </c>
      <c r="AX565" s="11" t="s">
        <v>70</v>
      </c>
      <c r="AY565" s="228" t="s">
        <v>184</v>
      </c>
    </row>
    <row r="566" s="11" customFormat="1">
      <c r="B566" s="217"/>
      <c r="C566" s="218"/>
      <c r="D566" s="219" t="s">
        <v>192</v>
      </c>
      <c r="E566" s="220" t="s">
        <v>1</v>
      </c>
      <c r="F566" s="221" t="s">
        <v>1292</v>
      </c>
      <c r="G566" s="218"/>
      <c r="H566" s="222">
        <v>1</v>
      </c>
      <c r="I566" s="223"/>
      <c r="J566" s="218"/>
      <c r="K566" s="218"/>
      <c r="L566" s="224"/>
      <c r="M566" s="225"/>
      <c r="N566" s="226"/>
      <c r="O566" s="226"/>
      <c r="P566" s="226"/>
      <c r="Q566" s="226"/>
      <c r="R566" s="226"/>
      <c r="S566" s="226"/>
      <c r="T566" s="227"/>
      <c r="AT566" s="228" t="s">
        <v>192</v>
      </c>
      <c r="AU566" s="228" t="s">
        <v>80</v>
      </c>
      <c r="AV566" s="11" t="s">
        <v>80</v>
      </c>
      <c r="AW566" s="11" t="s">
        <v>32</v>
      </c>
      <c r="AX566" s="11" t="s">
        <v>70</v>
      </c>
      <c r="AY566" s="228" t="s">
        <v>184</v>
      </c>
    </row>
    <row r="567" s="11" customFormat="1">
      <c r="B567" s="217"/>
      <c r="C567" s="218"/>
      <c r="D567" s="219" t="s">
        <v>192</v>
      </c>
      <c r="E567" s="220" t="s">
        <v>1</v>
      </c>
      <c r="F567" s="221" t="s">
        <v>1293</v>
      </c>
      <c r="G567" s="218"/>
      <c r="H567" s="222">
        <v>8</v>
      </c>
      <c r="I567" s="223"/>
      <c r="J567" s="218"/>
      <c r="K567" s="218"/>
      <c r="L567" s="224"/>
      <c r="M567" s="225"/>
      <c r="N567" s="226"/>
      <c r="O567" s="226"/>
      <c r="P567" s="226"/>
      <c r="Q567" s="226"/>
      <c r="R567" s="226"/>
      <c r="S567" s="226"/>
      <c r="T567" s="227"/>
      <c r="AT567" s="228" t="s">
        <v>192</v>
      </c>
      <c r="AU567" s="228" t="s">
        <v>80</v>
      </c>
      <c r="AV567" s="11" t="s">
        <v>80</v>
      </c>
      <c r="AW567" s="11" t="s">
        <v>32</v>
      </c>
      <c r="AX567" s="11" t="s">
        <v>70</v>
      </c>
      <c r="AY567" s="228" t="s">
        <v>184</v>
      </c>
    </row>
    <row r="568" s="12" customFormat="1">
      <c r="B568" s="239"/>
      <c r="C568" s="240"/>
      <c r="D568" s="219" t="s">
        <v>192</v>
      </c>
      <c r="E568" s="241" t="s">
        <v>1</v>
      </c>
      <c r="F568" s="242" t="s">
        <v>287</v>
      </c>
      <c r="G568" s="240"/>
      <c r="H568" s="243">
        <v>12</v>
      </c>
      <c r="I568" s="244"/>
      <c r="J568" s="240"/>
      <c r="K568" s="240"/>
      <c r="L568" s="245"/>
      <c r="M568" s="246"/>
      <c r="N568" s="247"/>
      <c r="O568" s="247"/>
      <c r="P568" s="247"/>
      <c r="Q568" s="247"/>
      <c r="R568" s="247"/>
      <c r="S568" s="247"/>
      <c r="T568" s="248"/>
      <c r="AT568" s="249" t="s">
        <v>192</v>
      </c>
      <c r="AU568" s="249" t="s">
        <v>80</v>
      </c>
      <c r="AV568" s="12" t="s">
        <v>190</v>
      </c>
      <c r="AW568" s="12" t="s">
        <v>32</v>
      </c>
      <c r="AX568" s="12" t="s">
        <v>78</v>
      </c>
      <c r="AY568" s="249" t="s">
        <v>184</v>
      </c>
    </row>
    <row r="569" s="1" customFormat="1" ht="16.5" customHeight="1">
      <c r="B569" s="37"/>
      <c r="C569" s="229" t="s">
        <v>1294</v>
      </c>
      <c r="D569" s="229" t="s">
        <v>257</v>
      </c>
      <c r="E569" s="230" t="s">
        <v>1295</v>
      </c>
      <c r="F569" s="231" t="s">
        <v>1296</v>
      </c>
      <c r="G569" s="232" t="s">
        <v>327</v>
      </c>
      <c r="H569" s="233">
        <v>6.1379999999999999</v>
      </c>
      <c r="I569" s="234"/>
      <c r="J569" s="235">
        <f>ROUND(I569*H569,2)</f>
        <v>0</v>
      </c>
      <c r="K569" s="231" t="s">
        <v>197</v>
      </c>
      <c r="L569" s="236"/>
      <c r="M569" s="237" t="s">
        <v>1</v>
      </c>
      <c r="N569" s="238" t="s">
        <v>41</v>
      </c>
      <c r="O569" s="78"/>
      <c r="P569" s="214">
        <f>O569*H569</f>
        <v>0</v>
      </c>
      <c r="Q569" s="214">
        <v>0.0040000000000000001</v>
      </c>
      <c r="R569" s="214">
        <f>Q569*H569</f>
        <v>0.024552000000000001</v>
      </c>
      <c r="S569" s="214">
        <v>0</v>
      </c>
      <c r="T569" s="215">
        <f>S569*H569</f>
        <v>0</v>
      </c>
      <c r="AR569" s="16" t="s">
        <v>346</v>
      </c>
      <c r="AT569" s="16" t="s">
        <v>257</v>
      </c>
      <c r="AU569" s="16" t="s">
        <v>80</v>
      </c>
      <c r="AY569" s="16" t="s">
        <v>184</v>
      </c>
      <c r="BE569" s="216">
        <f>IF(N569="základní",J569,0)</f>
        <v>0</v>
      </c>
      <c r="BF569" s="216">
        <f>IF(N569="snížená",J569,0)</f>
        <v>0</v>
      </c>
      <c r="BG569" s="216">
        <f>IF(N569="zákl. přenesená",J569,0)</f>
        <v>0</v>
      </c>
      <c r="BH569" s="216">
        <f>IF(N569="sníž. přenesená",J569,0)</f>
        <v>0</v>
      </c>
      <c r="BI569" s="216">
        <f>IF(N569="nulová",J569,0)</f>
        <v>0</v>
      </c>
      <c r="BJ569" s="16" t="s">
        <v>78</v>
      </c>
      <c r="BK569" s="216">
        <f>ROUND(I569*H569,2)</f>
        <v>0</v>
      </c>
      <c r="BL569" s="16" t="s">
        <v>256</v>
      </c>
      <c r="BM569" s="16" t="s">
        <v>1297</v>
      </c>
    </row>
    <row r="570" s="11" customFormat="1">
      <c r="B570" s="217"/>
      <c r="C570" s="218"/>
      <c r="D570" s="219" t="s">
        <v>192</v>
      </c>
      <c r="E570" s="220" t="s">
        <v>1</v>
      </c>
      <c r="F570" s="221" t="s">
        <v>1298</v>
      </c>
      <c r="G570" s="218"/>
      <c r="H570" s="222">
        <v>5.5800000000000001</v>
      </c>
      <c r="I570" s="223"/>
      <c r="J570" s="218"/>
      <c r="K570" s="218"/>
      <c r="L570" s="224"/>
      <c r="M570" s="225"/>
      <c r="N570" s="226"/>
      <c r="O570" s="226"/>
      <c r="P570" s="226"/>
      <c r="Q570" s="226"/>
      <c r="R570" s="226"/>
      <c r="S570" s="226"/>
      <c r="T570" s="227"/>
      <c r="AT570" s="228" t="s">
        <v>192</v>
      </c>
      <c r="AU570" s="228" t="s">
        <v>80</v>
      </c>
      <c r="AV570" s="11" t="s">
        <v>80</v>
      </c>
      <c r="AW570" s="11" t="s">
        <v>32</v>
      </c>
      <c r="AX570" s="11" t="s">
        <v>78</v>
      </c>
      <c r="AY570" s="228" t="s">
        <v>184</v>
      </c>
    </row>
    <row r="571" s="11" customFormat="1">
      <c r="B571" s="217"/>
      <c r="C571" s="218"/>
      <c r="D571" s="219" t="s">
        <v>192</v>
      </c>
      <c r="E571" s="218"/>
      <c r="F571" s="221" t="s">
        <v>1299</v>
      </c>
      <c r="G571" s="218"/>
      <c r="H571" s="222">
        <v>6.1379999999999999</v>
      </c>
      <c r="I571" s="223"/>
      <c r="J571" s="218"/>
      <c r="K571" s="218"/>
      <c r="L571" s="224"/>
      <c r="M571" s="225"/>
      <c r="N571" s="226"/>
      <c r="O571" s="226"/>
      <c r="P571" s="226"/>
      <c r="Q571" s="226"/>
      <c r="R571" s="226"/>
      <c r="S571" s="226"/>
      <c r="T571" s="227"/>
      <c r="AT571" s="228" t="s">
        <v>192</v>
      </c>
      <c r="AU571" s="228" t="s">
        <v>80</v>
      </c>
      <c r="AV571" s="11" t="s">
        <v>80</v>
      </c>
      <c r="AW571" s="11" t="s">
        <v>4</v>
      </c>
      <c r="AX571" s="11" t="s">
        <v>78</v>
      </c>
      <c r="AY571" s="228" t="s">
        <v>184</v>
      </c>
    </row>
    <row r="572" s="1" customFormat="1" ht="16.5" customHeight="1">
      <c r="B572" s="37"/>
      <c r="C572" s="229" t="s">
        <v>1300</v>
      </c>
      <c r="D572" s="229" t="s">
        <v>257</v>
      </c>
      <c r="E572" s="230" t="s">
        <v>1301</v>
      </c>
      <c r="F572" s="231" t="s">
        <v>1302</v>
      </c>
      <c r="G572" s="232" t="s">
        <v>327</v>
      </c>
      <c r="H572" s="233">
        <v>26.675000000000001</v>
      </c>
      <c r="I572" s="234"/>
      <c r="J572" s="235">
        <f>ROUND(I572*H572,2)</f>
        <v>0</v>
      </c>
      <c r="K572" s="231" t="s">
        <v>197</v>
      </c>
      <c r="L572" s="236"/>
      <c r="M572" s="237" t="s">
        <v>1</v>
      </c>
      <c r="N572" s="238" t="s">
        <v>41</v>
      </c>
      <c r="O572" s="78"/>
      <c r="P572" s="214">
        <f>O572*H572</f>
        <v>0</v>
      </c>
      <c r="Q572" s="214">
        <v>0.0030000000000000001</v>
      </c>
      <c r="R572" s="214">
        <f>Q572*H572</f>
        <v>0.080024999999999999</v>
      </c>
      <c r="S572" s="214">
        <v>0</v>
      </c>
      <c r="T572" s="215">
        <f>S572*H572</f>
        <v>0</v>
      </c>
      <c r="AR572" s="16" t="s">
        <v>346</v>
      </c>
      <c r="AT572" s="16" t="s">
        <v>257</v>
      </c>
      <c r="AU572" s="16" t="s">
        <v>80</v>
      </c>
      <c r="AY572" s="16" t="s">
        <v>184</v>
      </c>
      <c r="BE572" s="216">
        <f>IF(N572="základní",J572,0)</f>
        <v>0</v>
      </c>
      <c r="BF572" s="216">
        <f>IF(N572="snížená",J572,0)</f>
        <v>0</v>
      </c>
      <c r="BG572" s="216">
        <f>IF(N572="zákl. přenesená",J572,0)</f>
        <v>0</v>
      </c>
      <c r="BH572" s="216">
        <f>IF(N572="sníž. přenesená",J572,0)</f>
        <v>0</v>
      </c>
      <c r="BI572" s="216">
        <f>IF(N572="nulová",J572,0)</f>
        <v>0</v>
      </c>
      <c r="BJ572" s="16" t="s">
        <v>78</v>
      </c>
      <c r="BK572" s="216">
        <f>ROUND(I572*H572,2)</f>
        <v>0</v>
      </c>
      <c r="BL572" s="16" t="s">
        <v>256</v>
      </c>
      <c r="BM572" s="16" t="s">
        <v>1303</v>
      </c>
    </row>
    <row r="573" s="11" customFormat="1">
      <c r="B573" s="217"/>
      <c r="C573" s="218"/>
      <c r="D573" s="219" t="s">
        <v>192</v>
      </c>
      <c r="E573" s="220" t="s">
        <v>1</v>
      </c>
      <c r="F573" s="221" t="s">
        <v>1304</v>
      </c>
      <c r="G573" s="218"/>
      <c r="H573" s="222">
        <v>24.25</v>
      </c>
      <c r="I573" s="223"/>
      <c r="J573" s="218"/>
      <c r="K573" s="218"/>
      <c r="L573" s="224"/>
      <c r="M573" s="225"/>
      <c r="N573" s="226"/>
      <c r="O573" s="226"/>
      <c r="P573" s="226"/>
      <c r="Q573" s="226"/>
      <c r="R573" s="226"/>
      <c r="S573" s="226"/>
      <c r="T573" s="227"/>
      <c r="AT573" s="228" t="s">
        <v>192</v>
      </c>
      <c r="AU573" s="228" t="s">
        <v>80</v>
      </c>
      <c r="AV573" s="11" t="s">
        <v>80</v>
      </c>
      <c r="AW573" s="11" t="s">
        <v>32</v>
      </c>
      <c r="AX573" s="11" t="s">
        <v>78</v>
      </c>
      <c r="AY573" s="228" t="s">
        <v>184</v>
      </c>
    </row>
    <row r="574" s="11" customFormat="1">
      <c r="B574" s="217"/>
      <c r="C574" s="218"/>
      <c r="D574" s="219" t="s">
        <v>192</v>
      </c>
      <c r="E574" s="218"/>
      <c r="F574" s="221" t="s">
        <v>1305</v>
      </c>
      <c r="G574" s="218"/>
      <c r="H574" s="222">
        <v>26.675000000000001</v>
      </c>
      <c r="I574" s="223"/>
      <c r="J574" s="218"/>
      <c r="K574" s="218"/>
      <c r="L574" s="224"/>
      <c r="M574" s="225"/>
      <c r="N574" s="226"/>
      <c r="O574" s="226"/>
      <c r="P574" s="226"/>
      <c r="Q574" s="226"/>
      <c r="R574" s="226"/>
      <c r="S574" s="226"/>
      <c r="T574" s="227"/>
      <c r="AT574" s="228" t="s">
        <v>192</v>
      </c>
      <c r="AU574" s="228" t="s">
        <v>80</v>
      </c>
      <c r="AV574" s="11" t="s">
        <v>80</v>
      </c>
      <c r="AW574" s="11" t="s">
        <v>4</v>
      </c>
      <c r="AX574" s="11" t="s">
        <v>78</v>
      </c>
      <c r="AY574" s="228" t="s">
        <v>184</v>
      </c>
    </row>
    <row r="575" s="1" customFormat="1" ht="16.5" customHeight="1">
      <c r="B575" s="37"/>
      <c r="C575" s="229" t="s">
        <v>1306</v>
      </c>
      <c r="D575" s="229" t="s">
        <v>257</v>
      </c>
      <c r="E575" s="230" t="s">
        <v>1307</v>
      </c>
      <c r="F575" s="231" t="s">
        <v>1308</v>
      </c>
      <c r="G575" s="232" t="s">
        <v>327</v>
      </c>
      <c r="H575" s="233">
        <v>7.6779999999999999</v>
      </c>
      <c r="I575" s="234"/>
      <c r="J575" s="235">
        <f>ROUND(I575*H575,2)</f>
        <v>0</v>
      </c>
      <c r="K575" s="231" t="s">
        <v>197</v>
      </c>
      <c r="L575" s="236"/>
      <c r="M575" s="237" t="s">
        <v>1</v>
      </c>
      <c r="N575" s="238" t="s">
        <v>41</v>
      </c>
      <c r="O575" s="78"/>
      <c r="P575" s="214">
        <f>O575*H575</f>
        <v>0</v>
      </c>
      <c r="Q575" s="214">
        <v>0.0050000000000000001</v>
      </c>
      <c r="R575" s="214">
        <f>Q575*H575</f>
        <v>0.038390000000000001</v>
      </c>
      <c r="S575" s="214">
        <v>0</v>
      </c>
      <c r="T575" s="215">
        <f>S575*H575</f>
        <v>0</v>
      </c>
      <c r="AR575" s="16" t="s">
        <v>346</v>
      </c>
      <c r="AT575" s="16" t="s">
        <v>257</v>
      </c>
      <c r="AU575" s="16" t="s">
        <v>80</v>
      </c>
      <c r="AY575" s="16" t="s">
        <v>184</v>
      </c>
      <c r="BE575" s="216">
        <f>IF(N575="základní",J575,0)</f>
        <v>0</v>
      </c>
      <c r="BF575" s="216">
        <f>IF(N575="snížená",J575,0)</f>
        <v>0</v>
      </c>
      <c r="BG575" s="216">
        <f>IF(N575="zákl. přenesená",J575,0)</f>
        <v>0</v>
      </c>
      <c r="BH575" s="216">
        <f>IF(N575="sníž. přenesená",J575,0)</f>
        <v>0</v>
      </c>
      <c r="BI575" s="216">
        <f>IF(N575="nulová",J575,0)</f>
        <v>0</v>
      </c>
      <c r="BJ575" s="16" t="s">
        <v>78</v>
      </c>
      <c r="BK575" s="216">
        <f>ROUND(I575*H575,2)</f>
        <v>0</v>
      </c>
      <c r="BL575" s="16" t="s">
        <v>256</v>
      </c>
      <c r="BM575" s="16" t="s">
        <v>1309</v>
      </c>
    </row>
    <row r="576" s="11" customFormat="1">
      <c r="B576" s="217"/>
      <c r="C576" s="218"/>
      <c r="D576" s="219" t="s">
        <v>192</v>
      </c>
      <c r="E576" s="220" t="s">
        <v>1</v>
      </c>
      <c r="F576" s="221" t="s">
        <v>1310</v>
      </c>
      <c r="G576" s="218"/>
      <c r="H576" s="222">
        <v>6.9800000000000004</v>
      </c>
      <c r="I576" s="223"/>
      <c r="J576" s="218"/>
      <c r="K576" s="218"/>
      <c r="L576" s="224"/>
      <c r="M576" s="225"/>
      <c r="N576" s="226"/>
      <c r="O576" s="226"/>
      <c r="P576" s="226"/>
      <c r="Q576" s="226"/>
      <c r="R576" s="226"/>
      <c r="S576" s="226"/>
      <c r="T576" s="227"/>
      <c r="AT576" s="228" t="s">
        <v>192</v>
      </c>
      <c r="AU576" s="228" t="s">
        <v>80</v>
      </c>
      <c r="AV576" s="11" t="s">
        <v>80</v>
      </c>
      <c r="AW576" s="11" t="s">
        <v>32</v>
      </c>
      <c r="AX576" s="11" t="s">
        <v>78</v>
      </c>
      <c r="AY576" s="228" t="s">
        <v>184</v>
      </c>
    </row>
    <row r="577" s="11" customFormat="1">
      <c r="B577" s="217"/>
      <c r="C577" s="218"/>
      <c r="D577" s="219" t="s">
        <v>192</v>
      </c>
      <c r="E577" s="218"/>
      <c r="F577" s="221" t="s">
        <v>1311</v>
      </c>
      <c r="G577" s="218"/>
      <c r="H577" s="222">
        <v>7.6779999999999999</v>
      </c>
      <c r="I577" s="223"/>
      <c r="J577" s="218"/>
      <c r="K577" s="218"/>
      <c r="L577" s="224"/>
      <c r="M577" s="225"/>
      <c r="N577" s="226"/>
      <c r="O577" s="226"/>
      <c r="P577" s="226"/>
      <c r="Q577" s="226"/>
      <c r="R577" s="226"/>
      <c r="S577" s="226"/>
      <c r="T577" s="227"/>
      <c r="AT577" s="228" t="s">
        <v>192</v>
      </c>
      <c r="AU577" s="228" t="s">
        <v>80</v>
      </c>
      <c r="AV577" s="11" t="s">
        <v>80</v>
      </c>
      <c r="AW577" s="11" t="s">
        <v>4</v>
      </c>
      <c r="AX577" s="11" t="s">
        <v>78</v>
      </c>
      <c r="AY577" s="228" t="s">
        <v>184</v>
      </c>
    </row>
    <row r="578" s="1" customFormat="1" ht="16.5" customHeight="1">
      <c r="B578" s="37"/>
      <c r="C578" s="205" t="s">
        <v>1312</v>
      </c>
      <c r="D578" s="205" t="s">
        <v>186</v>
      </c>
      <c r="E578" s="206" t="s">
        <v>1313</v>
      </c>
      <c r="F578" s="207" t="s">
        <v>1314</v>
      </c>
      <c r="G578" s="208" t="s">
        <v>549</v>
      </c>
      <c r="H578" s="209">
        <v>2</v>
      </c>
      <c r="I578" s="210"/>
      <c r="J578" s="211">
        <f>ROUND(I578*H578,2)</f>
        <v>0</v>
      </c>
      <c r="K578" s="207" t="s">
        <v>197</v>
      </c>
      <c r="L578" s="42"/>
      <c r="M578" s="212" t="s">
        <v>1</v>
      </c>
      <c r="N578" s="213" t="s">
        <v>41</v>
      </c>
      <c r="O578" s="78"/>
      <c r="P578" s="214">
        <f>O578*H578</f>
        <v>0</v>
      </c>
      <c r="Q578" s="214">
        <v>0</v>
      </c>
      <c r="R578" s="214">
        <f>Q578*H578</f>
        <v>0</v>
      </c>
      <c r="S578" s="214">
        <v>0</v>
      </c>
      <c r="T578" s="215">
        <f>S578*H578</f>
        <v>0</v>
      </c>
      <c r="AR578" s="16" t="s">
        <v>256</v>
      </c>
      <c r="AT578" s="16" t="s">
        <v>186</v>
      </c>
      <c r="AU578" s="16" t="s">
        <v>80</v>
      </c>
      <c r="AY578" s="16" t="s">
        <v>184</v>
      </c>
      <c r="BE578" s="216">
        <f>IF(N578="základní",J578,0)</f>
        <v>0</v>
      </c>
      <c r="BF578" s="216">
        <f>IF(N578="snížená",J578,0)</f>
        <v>0</v>
      </c>
      <c r="BG578" s="216">
        <f>IF(N578="zákl. přenesená",J578,0)</f>
        <v>0</v>
      </c>
      <c r="BH578" s="216">
        <f>IF(N578="sníž. přenesená",J578,0)</f>
        <v>0</v>
      </c>
      <c r="BI578" s="216">
        <f>IF(N578="nulová",J578,0)</f>
        <v>0</v>
      </c>
      <c r="BJ578" s="16" t="s">
        <v>78</v>
      </c>
      <c r="BK578" s="216">
        <f>ROUND(I578*H578,2)</f>
        <v>0</v>
      </c>
      <c r="BL578" s="16" t="s">
        <v>256</v>
      </c>
      <c r="BM578" s="16" t="s">
        <v>1315</v>
      </c>
    </row>
    <row r="579" s="11" customFormat="1">
      <c r="B579" s="217"/>
      <c r="C579" s="218"/>
      <c r="D579" s="219" t="s">
        <v>192</v>
      </c>
      <c r="E579" s="220" t="s">
        <v>1</v>
      </c>
      <c r="F579" s="221" t="s">
        <v>1316</v>
      </c>
      <c r="G579" s="218"/>
      <c r="H579" s="222">
        <v>2</v>
      </c>
      <c r="I579" s="223"/>
      <c r="J579" s="218"/>
      <c r="K579" s="218"/>
      <c r="L579" s="224"/>
      <c r="M579" s="225"/>
      <c r="N579" s="226"/>
      <c r="O579" s="226"/>
      <c r="P579" s="226"/>
      <c r="Q579" s="226"/>
      <c r="R579" s="226"/>
      <c r="S579" s="226"/>
      <c r="T579" s="227"/>
      <c r="AT579" s="228" t="s">
        <v>192</v>
      </c>
      <c r="AU579" s="228" t="s">
        <v>80</v>
      </c>
      <c r="AV579" s="11" t="s">
        <v>80</v>
      </c>
      <c r="AW579" s="11" t="s">
        <v>32</v>
      </c>
      <c r="AX579" s="11" t="s">
        <v>78</v>
      </c>
      <c r="AY579" s="228" t="s">
        <v>184</v>
      </c>
    </row>
    <row r="580" s="1" customFormat="1" ht="16.5" customHeight="1">
      <c r="B580" s="37"/>
      <c r="C580" s="205" t="s">
        <v>1317</v>
      </c>
      <c r="D580" s="205" t="s">
        <v>186</v>
      </c>
      <c r="E580" s="206" t="s">
        <v>1318</v>
      </c>
      <c r="F580" s="207" t="s">
        <v>1319</v>
      </c>
      <c r="G580" s="208" t="s">
        <v>549</v>
      </c>
      <c r="H580" s="209">
        <v>1</v>
      </c>
      <c r="I580" s="210"/>
      <c r="J580" s="211">
        <f>ROUND(I580*H580,2)</f>
        <v>0</v>
      </c>
      <c r="K580" s="207" t="s">
        <v>197</v>
      </c>
      <c r="L580" s="42"/>
      <c r="M580" s="212" t="s">
        <v>1</v>
      </c>
      <c r="N580" s="213" t="s">
        <v>41</v>
      </c>
      <c r="O580" s="78"/>
      <c r="P580" s="214">
        <f>O580*H580</f>
        <v>0</v>
      </c>
      <c r="Q580" s="214">
        <v>0</v>
      </c>
      <c r="R580" s="214">
        <f>Q580*H580</f>
        <v>0</v>
      </c>
      <c r="S580" s="214">
        <v>0</v>
      </c>
      <c r="T580" s="215">
        <f>S580*H580</f>
        <v>0</v>
      </c>
      <c r="AR580" s="16" t="s">
        <v>256</v>
      </c>
      <c r="AT580" s="16" t="s">
        <v>186</v>
      </c>
      <c r="AU580" s="16" t="s">
        <v>80</v>
      </c>
      <c r="AY580" s="16" t="s">
        <v>184</v>
      </c>
      <c r="BE580" s="216">
        <f>IF(N580="základní",J580,0)</f>
        <v>0</v>
      </c>
      <c r="BF580" s="216">
        <f>IF(N580="snížená",J580,0)</f>
        <v>0</v>
      </c>
      <c r="BG580" s="216">
        <f>IF(N580="zákl. přenesená",J580,0)</f>
        <v>0</v>
      </c>
      <c r="BH580" s="216">
        <f>IF(N580="sníž. přenesená",J580,0)</f>
        <v>0</v>
      </c>
      <c r="BI580" s="216">
        <f>IF(N580="nulová",J580,0)</f>
        <v>0</v>
      </c>
      <c r="BJ580" s="16" t="s">
        <v>78</v>
      </c>
      <c r="BK580" s="216">
        <f>ROUND(I580*H580,2)</f>
        <v>0</v>
      </c>
      <c r="BL580" s="16" t="s">
        <v>256</v>
      </c>
      <c r="BM580" s="16" t="s">
        <v>1320</v>
      </c>
    </row>
    <row r="581" s="11" customFormat="1">
      <c r="B581" s="217"/>
      <c r="C581" s="218"/>
      <c r="D581" s="219" t="s">
        <v>192</v>
      </c>
      <c r="E581" s="220" t="s">
        <v>1</v>
      </c>
      <c r="F581" s="221" t="s">
        <v>1321</v>
      </c>
      <c r="G581" s="218"/>
      <c r="H581" s="222">
        <v>1</v>
      </c>
      <c r="I581" s="223"/>
      <c r="J581" s="218"/>
      <c r="K581" s="218"/>
      <c r="L581" s="224"/>
      <c r="M581" s="225"/>
      <c r="N581" s="226"/>
      <c r="O581" s="226"/>
      <c r="P581" s="226"/>
      <c r="Q581" s="226"/>
      <c r="R581" s="226"/>
      <c r="S581" s="226"/>
      <c r="T581" s="227"/>
      <c r="AT581" s="228" t="s">
        <v>192</v>
      </c>
      <c r="AU581" s="228" t="s">
        <v>80</v>
      </c>
      <c r="AV581" s="11" t="s">
        <v>80</v>
      </c>
      <c r="AW581" s="11" t="s">
        <v>32</v>
      </c>
      <c r="AX581" s="11" t="s">
        <v>78</v>
      </c>
      <c r="AY581" s="228" t="s">
        <v>184</v>
      </c>
    </row>
    <row r="582" s="1" customFormat="1" ht="16.5" customHeight="1">
      <c r="B582" s="37"/>
      <c r="C582" s="229" t="s">
        <v>1322</v>
      </c>
      <c r="D582" s="229" t="s">
        <v>257</v>
      </c>
      <c r="E582" s="230" t="s">
        <v>1323</v>
      </c>
      <c r="F582" s="231" t="s">
        <v>1324</v>
      </c>
      <c r="G582" s="232" t="s">
        <v>327</v>
      </c>
      <c r="H582" s="233">
        <v>15.773999999999999</v>
      </c>
      <c r="I582" s="234"/>
      <c r="J582" s="235">
        <f>ROUND(I582*H582,2)</f>
        <v>0</v>
      </c>
      <c r="K582" s="231" t="s">
        <v>197</v>
      </c>
      <c r="L582" s="236"/>
      <c r="M582" s="237" t="s">
        <v>1</v>
      </c>
      <c r="N582" s="238" t="s">
        <v>41</v>
      </c>
      <c r="O582" s="78"/>
      <c r="P582" s="214">
        <f>O582*H582</f>
        <v>0</v>
      </c>
      <c r="Q582" s="214">
        <v>0.0060000000000000001</v>
      </c>
      <c r="R582" s="214">
        <f>Q582*H582</f>
        <v>0.094643999999999992</v>
      </c>
      <c r="S582" s="214">
        <v>0</v>
      </c>
      <c r="T582" s="215">
        <f>S582*H582</f>
        <v>0</v>
      </c>
      <c r="AR582" s="16" t="s">
        <v>346</v>
      </c>
      <c r="AT582" s="16" t="s">
        <v>257</v>
      </c>
      <c r="AU582" s="16" t="s">
        <v>80</v>
      </c>
      <c r="AY582" s="16" t="s">
        <v>184</v>
      </c>
      <c r="BE582" s="216">
        <f>IF(N582="základní",J582,0)</f>
        <v>0</v>
      </c>
      <c r="BF582" s="216">
        <f>IF(N582="snížená",J582,0)</f>
        <v>0</v>
      </c>
      <c r="BG582" s="216">
        <f>IF(N582="zákl. přenesená",J582,0)</f>
        <v>0</v>
      </c>
      <c r="BH582" s="216">
        <f>IF(N582="sníž. přenesená",J582,0)</f>
        <v>0</v>
      </c>
      <c r="BI582" s="216">
        <f>IF(N582="nulová",J582,0)</f>
        <v>0</v>
      </c>
      <c r="BJ582" s="16" t="s">
        <v>78</v>
      </c>
      <c r="BK582" s="216">
        <f>ROUND(I582*H582,2)</f>
        <v>0</v>
      </c>
      <c r="BL582" s="16" t="s">
        <v>256</v>
      </c>
      <c r="BM582" s="16" t="s">
        <v>1325</v>
      </c>
    </row>
    <row r="583" s="11" customFormat="1">
      <c r="B583" s="217"/>
      <c r="C583" s="218"/>
      <c r="D583" s="219" t="s">
        <v>192</v>
      </c>
      <c r="E583" s="220" t="s">
        <v>1</v>
      </c>
      <c r="F583" s="221" t="s">
        <v>1326</v>
      </c>
      <c r="G583" s="218"/>
      <c r="H583" s="222">
        <v>14.34</v>
      </c>
      <c r="I583" s="223"/>
      <c r="J583" s="218"/>
      <c r="K583" s="218"/>
      <c r="L583" s="224"/>
      <c r="M583" s="225"/>
      <c r="N583" s="226"/>
      <c r="O583" s="226"/>
      <c r="P583" s="226"/>
      <c r="Q583" s="226"/>
      <c r="R583" s="226"/>
      <c r="S583" s="226"/>
      <c r="T583" s="227"/>
      <c r="AT583" s="228" t="s">
        <v>192</v>
      </c>
      <c r="AU583" s="228" t="s">
        <v>80</v>
      </c>
      <c r="AV583" s="11" t="s">
        <v>80</v>
      </c>
      <c r="AW583" s="11" t="s">
        <v>32</v>
      </c>
      <c r="AX583" s="11" t="s">
        <v>78</v>
      </c>
      <c r="AY583" s="228" t="s">
        <v>184</v>
      </c>
    </row>
    <row r="584" s="11" customFormat="1">
      <c r="B584" s="217"/>
      <c r="C584" s="218"/>
      <c r="D584" s="219" t="s">
        <v>192</v>
      </c>
      <c r="E584" s="218"/>
      <c r="F584" s="221" t="s">
        <v>1327</v>
      </c>
      <c r="G584" s="218"/>
      <c r="H584" s="222">
        <v>15.773999999999999</v>
      </c>
      <c r="I584" s="223"/>
      <c r="J584" s="218"/>
      <c r="K584" s="218"/>
      <c r="L584" s="224"/>
      <c r="M584" s="225"/>
      <c r="N584" s="226"/>
      <c r="O584" s="226"/>
      <c r="P584" s="226"/>
      <c r="Q584" s="226"/>
      <c r="R584" s="226"/>
      <c r="S584" s="226"/>
      <c r="T584" s="227"/>
      <c r="AT584" s="228" t="s">
        <v>192</v>
      </c>
      <c r="AU584" s="228" t="s">
        <v>80</v>
      </c>
      <c r="AV584" s="11" t="s">
        <v>80</v>
      </c>
      <c r="AW584" s="11" t="s">
        <v>4</v>
      </c>
      <c r="AX584" s="11" t="s">
        <v>78</v>
      </c>
      <c r="AY584" s="228" t="s">
        <v>184</v>
      </c>
    </row>
    <row r="585" s="1" customFormat="1" ht="16.5" customHeight="1">
      <c r="B585" s="37"/>
      <c r="C585" s="229" t="s">
        <v>1328</v>
      </c>
      <c r="D585" s="229" t="s">
        <v>257</v>
      </c>
      <c r="E585" s="230" t="s">
        <v>1329</v>
      </c>
      <c r="F585" s="231" t="s">
        <v>1330</v>
      </c>
      <c r="G585" s="232" t="s">
        <v>1331</v>
      </c>
      <c r="H585" s="233">
        <v>28</v>
      </c>
      <c r="I585" s="234"/>
      <c r="J585" s="235">
        <f>ROUND(I585*H585,2)</f>
        <v>0</v>
      </c>
      <c r="K585" s="231" t="s">
        <v>197</v>
      </c>
      <c r="L585" s="236"/>
      <c r="M585" s="237" t="s">
        <v>1</v>
      </c>
      <c r="N585" s="238" t="s">
        <v>41</v>
      </c>
      <c r="O585" s="78"/>
      <c r="P585" s="214">
        <f>O585*H585</f>
        <v>0</v>
      </c>
      <c r="Q585" s="214">
        <v>0.00020000000000000001</v>
      </c>
      <c r="R585" s="214">
        <f>Q585*H585</f>
        <v>0.0055999999999999999</v>
      </c>
      <c r="S585" s="214">
        <v>0</v>
      </c>
      <c r="T585" s="215">
        <f>S585*H585</f>
        <v>0</v>
      </c>
      <c r="AR585" s="16" t="s">
        <v>346</v>
      </c>
      <c r="AT585" s="16" t="s">
        <v>257</v>
      </c>
      <c r="AU585" s="16" t="s">
        <v>80</v>
      </c>
      <c r="AY585" s="16" t="s">
        <v>184</v>
      </c>
      <c r="BE585" s="216">
        <f>IF(N585="základní",J585,0)</f>
        <v>0</v>
      </c>
      <c r="BF585" s="216">
        <f>IF(N585="snížená",J585,0)</f>
        <v>0</v>
      </c>
      <c r="BG585" s="216">
        <f>IF(N585="zákl. přenesená",J585,0)</f>
        <v>0</v>
      </c>
      <c r="BH585" s="216">
        <f>IF(N585="sníž. přenesená",J585,0)</f>
        <v>0</v>
      </c>
      <c r="BI585" s="216">
        <f>IF(N585="nulová",J585,0)</f>
        <v>0</v>
      </c>
      <c r="BJ585" s="16" t="s">
        <v>78</v>
      </c>
      <c r="BK585" s="216">
        <f>ROUND(I585*H585,2)</f>
        <v>0</v>
      </c>
      <c r="BL585" s="16" t="s">
        <v>256</v>
      </c>
      <c r="BM585" s="16" t="s">
        <v>1332</v>
      </c>
    </row>
    <row r="586" s="1" customFormat="1" ht="16.5" customHeight="1">
      <c r="B586" s="37"/>
      <c r="C586" s="205" t="s">
        <v>1333</v>
      </c>
      <c r="D586" s="205" t="s">
        <v>186</v>
      </c>
      <c r="E586" s="206" t="s">
        <v>1334</v>
      </c>
      <c r="F586" s="207" t="s">
        <v>1335</v>
      </c>
      <c r="G586" s="208" t="s">
        <v>241</v>
      </c>
      <c r="H586" s="209">
        <v>31.440000000000001</v>
      </c>
      <c r="I586" s="210"/>
      <c r="J586" s="211">
        <f>ROUND(I586*H586,2)</f>
        <v>0</v>
      </c>
      <c r="K586" s="207" t="s">
        <v>197</v>
      </c>
      <c r="L586" s="42"/>
      <c r="M586" s="212" t="s">
        <v>1</v>
      </c>
      <c r="N586" s="213" t="s">
        <v>41</v>
      </c>
      <c r="O586" s="78"/>
      <c r="P586" s="214">
        <f>O586*H586</f>
        <v>0</v>
      </c>
      <c r="Q586" s="214">
        <v>0</v>
      </c>
      <c r="R586" s="214">
        <f>Q586*H586</f>
        <v>0</v>
      </c>
      <c r="S586" s="214">
        <v>0</v>
      </c>
      <c r="T586" s="215">
        <f>S586*H586</f>
        <v>0</v>
      </c>
      <c r="AR586" s="16" t="s">
        <v>256</v>
      </c>
      <c r="AT586" s="16" t="s">
        <v>186</v>
      </c>
      <c r="AU586" s="16" t="s">
        <v>80</v>
      </c>
      <c r="AY586" s="16" t="s">
        <v>184</v>
      </c>
      <c r="BE586" s="216">
        <f>IF(N586="základní",J586,0)</f>
        <v>0</v>
      </c>
      <c r="BF586" s="216">
        <f>IF(N586="snížená",J586,0)</f>
        <v>0</v>
      </c>
      <c r="BG586" s="216">
        <f>IF(N586="zákl. přenesená",J586,0)</f>
        <v>0</v>
      </c>
      <c r="BH586" s="216">
        <f>IF(N586="sníž. přenesená",J586,0)</f>
        <v>0</v>
      </c>
      <c r="BI586" s="216">
        <f>IF(N586="nulová",J586,0)</f>
        <v>0</v>
      </c>
      <c r="BJ586" s="16" t="s">
        <v>78</v>
      </c>
      <c r="BK586" s="216">
        <f>ROUND(I586*H586,2)</f>
        <v>0</v>
      </c>
      <c r="BL586" s="16" t="s">
        <v>256</v>
      </c>
      <c r="BM586" s="16" t="s">
        <v>1336</v>
      </c>
    </row>
    <row r="587" s="10" customFormat="1" ht="22.8" customHeight="1">
      <c r="B587" s="189"/>
      <c r="C587" s="190"/>
      <c r="D587" s="191" t="s">
        <v>69</v>
      </c>
      <c r="E587" s="203" t="s">
        <v>1337</v>
      </c>
      <c r="F587" s="203" t="s">
        <v>1338</v>
      </c>
      <c r="G587" s="190"/>
      <c r="H587" s="190"/>
      <c r="I587" s="193"/>
      <c r="J587" s="204">
        <f>BK587</f>
        <v>0</v>
      </c>
      <c r="K587" s="190"/>
      <c r="L587" s="195"/>
      <c r="M587" s="196"/>
      <c r="N587" s="197"/>
      <c r="O587" s="197"/>
      <c r="P587" s="198">
        <f>SUM(P588:P604)</f>
        <v>0</v>
      </c>
      <c r="Q587" s="197"/>
      <c r="R587" s="198">
        <f>SUM(R588:R604)</f>
        <v>0.0012076699999999999</v>
      </c>
      <c r="S587" s="197"/>
      <c r="T587" s="199">
        <f>SUM(T588:T604)</f>
        <v>0.85108000000000006</v>
      </c>
      <c r="AR587" s="200" t="s">
        <v>80</v>
      </c>
      <c r="AT587" s="201" t="s">
        <v>69</v>
      </c>
      <c r="AU587" s="201" t="s">
        <v>78</v>
      </c>
      <c r="AY587" s="200" t="s">
        <v>184</v>
      </c>
      <c r="BK587" s="202">
        <f>SUM(BK588:BK604)</f>
        <v>0</v>
      </c>
    </row>
    <row r="588" s="1" customFormat="1" ht="16.5" customHeight="1">
      <c r="B588" s="37"/>
      <c r="C588" s="205" t="s">
        <v>1339</v>
      </c>
      <c r="D588" s="205" t="s">
        <v>186</v>
      </c>
      <c r="E588" s="206" t="s">
        <v>1340</v>
      </c>
      <c r="F588" s="207" t="s">
        <v>1341</v>
      </c>
      <c r="G588" s="208" t="s">
        <v>327</v>
      </c>
      <c r="H588" s="209">
        <v>21.399999999999999</v>
      </c>
      <c r="I588" s="210"/>
      <c r="J588" s="211">
        <f>ROUND(I588*H588,2)</f>
        <v>0</v>
      </c>
      <c r="K588" s="207" t="s">
        <v>197</v>
      </c>
      <c r="L588" s="42"/>
      <c r="M588" s="212" t="s">
        <v>1</v>
      </c>
      <c r="N588" s="213" t="s">
        <v>41</v>
      </c>
      <c r="O588" s="78"/>
      <c r="P588" s="214">
        <f>O588*H588</f>
        <v>0</v>
      </c>
      <c r="Q588" s="214">
        <v>0</v>
      </c>
      <c r="R588" s="214">
        <f>Q588*H588</f>
        <v>0</v>
      </c>
      <c r="S588" s="214">
        <v>0.025000000000000001</v>
      </c>
      <c r="T588" s="215">
        <f>S588*H588</f>
        <v>0.53500000000000003</v>
      </c>
      <c r="AR588" s="16" t="s">
        <v>256</v>
      </c>
      <c r="AT588" s="16" t="s">
        <v>186</v>
      </c>
      <c r="AU588" s="16" t="s">
        <v>80</v>
      </c>
      <c r="AY588" s="16" t="s">
        <v>184</v>
      </c>
      <c r="BE588" s="216">
        <f>IF(N588="základní",J588,0)</f>
        <v>0</v>
      </c>
      <c r="BF588" s="216">
        <f>IF(N588="snížená",J588,0)</f>
        <v>0</v>
      </c>
      <c r="BG588" s="216">
        <f>IF(N588="zákl. přenesená",J588,0)</f>
        <v>0</v>
      </c>
      <c r="BH588" s="216">
        <f>IF(N588="sníž. přenesená",J588,0)</f>
        <v>0</v>
      </c>
      <c r="BI588" s="216">
        <f>IF(N588="nulová",J588,0)</f>
        <v>0</v>
      </c>
      <c r="BJ588" s="16" t="s">
        <v>78</v>
      </c>
      <c r="BK588" s="216">
        <f>ROUND(I588*H588,2)</f>
        <v>0</v>
      </c>
      <c r="BL588" s="16" t="s">
        <v>256</v>
      </c>
      <c r="BM588" s="16" t="s">
        <v>1342</v>
      </c>
    </row>
    <row r="589" s="11" customFormat="1">
      <c r="B589" s="217"/>
      <c r="C589" s="218"/>
      <c r="D589" s="219" t="s">
        <v>192</v>
      </c>
      <c r="E589" s="220" t="s">
        <v>1</v>
      </c>
      <c r="F589" s="221" t="s">
        <v>1343</v>
      </c>
      <c r="G589" s="218"/>
      <c r="H589" s="222">
        <v>21.399999999999999</v>
      </c>
      <c r="I589" s="223"/>
      <c r="J589" s="218"/>
      <c r="K589" s="218"/>
      <c r="L589" s="224"/>
      <c r="M589" s="225"/>
      <c r="N589" s="226"/>
      <c r="O589" s="226"/>
      <c r="P589" s="226"/>
      <c r="Q589" s="226"/>
      <c r="R589" s="226"/>
      <c r="S589" s="226"/>
      <c r="T589" s="227"/>
      <c r="AT589" s="228" t="s">
        <v>192</v>
      </c>
      <c r="AU589" s="228" t="s">
        <v>80</v>
      </c>
      <c r="AV589" s="11" t="s">
        <v>80</v>
      </c>
      <c r="AW589" s="11" t="s">
        <v>32</v>
      </c>
      <c r="AX589" s="11" t="s">
        <v>78</v>
      </c>
      <c r="AY589" s="228" t="s">
        <v>184</v>
      </c>
    </row>
    <row r="590" s="1" customFormat="1" ht="16.5" customHeight="1">
      <c r="B590" s="37"/>
      <c r="C590" s="205" t="s">
        <v>1344</v>
      </c>
      <c r="D590" s="205" t="s">
        <v>186</v>
      </c>
      <c r="E590" s="206" t="s">
        <v>1345</v>
      </c>
      <c r="F590" s="207" t="s">
        <v>1346</v>
      </c>
      <c r="G590" s="208" t="s">
        <v>639</v>
      </c>
      <c r="H590" s="209">
        <v>1</v>
      </c>
      <c r="I590" s="210"/>
      <c r="J590" s="211">
        <f>ROUND(I590*H590,2)</f>
        <v>0</v>
      </c>
      <c r="K590" s="207" t="s">
        <v>1</v>
      </c>
      <c r="L590" s="42"/>
      <c r="M590" s="212" t="s">
        <v>1</v>
      </c>
      <c r="N590" s="213" t="s">
        <v>41</v>
      </c>
      <c r="O590" s="78"/>
      <c r="P590" s="214">
        <f>O590*H590</f>
        <v>0</v>
      </c>
      <c r="Q590" s="214">
        <v>6.0000000000000002E-05</v>
      </c>
      <c r="R590" s="214">
        <f>Q590*H590</f>
        <v>6.0000000000000002E-05</v>
      </c>
      <c r="S590" s="214">
        <v>0</v>
      </c>
      <c r="T590" s="215">
        <f>S590*H590</f>
        <v>0</v>
      </c>
      <c r="AR590" s="16" t="s">
        <v>256</v>
      </c>
      <c r="AT590" s="16" t="s">
        <v>186</v>
      </c>
      <c r="AU590" s="16" t="s">
        <v>80</v>
      </c>
      <c r="AY590" s="16" t="s">
        <v>184</v>
      </c>
      <c r="BE590" s="216">
        <f>IF(N590="základní",J590,0)</f>
        <v>0</v>
      </c>
      <c r="BF590" s="216">
        <f>IF(N590="snížená",J590,0)</f>
        <v>0</v>
      </c>
      <c r="BG590" s="216">
        <f>IF(N590="zákl. přenesená",J590,0)</f>
        <v>0</v>
      </c>
      <c r="BH590" s="216">
        <f>IF(N590="sníž. přenesená",J590,0)</f>
        <v>0</v>
      </c>
      <c r="BI590" s="216">
        <f>IF(N590="nulová",J590,0)</f>
        <v>0</v>
      </c>
      <c r="BJ590" s="16" t="s">
        <v>78</v>
      </c>
      <c r="BK590" s="216">
        <f>ROUND(I590*H590,2)</f>
        <v>0</v>
      </c>
      <c r="BL590" s="16" t="s">
        <v>256</v>
      </c>
      <c r="BM590" s="16" t="s">
        <v>1347</v>
      </c>
    </row>
    <row r="591" s="11" customFormat="1">
      <c r="B591" s="217"/>
      <c r="C591" s="218"/>
      <c r="D591" s="219" t="s">
        <v>192</v>
      </c>
      <c r="E591" s="220" t="s">
        <v>1</v>
      </c>
      <c r="F591" s="221" t="s">
        <v>1348</v>
      </c>
      <c r="G591" s="218"/>
      <c r="H591" s="222">
        <v>1</v>
      </c>
      <c r="I591" s="223"/>
      <c r="J591" s="218"/>
      <c r="K591" s="218"/>
      <c r="L591" s="224"/>
      <c r="M591" s="225"/>
      <c r="N591" s="226"/>
      <c r="O591" s="226"/>
      <c r="P591" s="226"/>
      <c r="Q591" s="226"/>
      <c r="R591" s="226"/>
      <c r="S591" s="226"/>
      <c r="T591" s="227"/>
      <c r="AT591" s="228" t="s">
        <v>192</v>
      </c>
      <c r="AU591" s="228" t="s">
        <v>80</v>
      </c>
      <c r="AV591" s="11" t="s">
        <v>80</v>
      </c>
      <c r="AW591" s="11" t="s">
        <v>32</v>
      </c>
      <c r="AX591" s="11" t="s">
        <v>78</v>
      </c>
      <c r="AY591" s="228" t="s">
        <v>184</v>
      </c>
    </row>
    <row r="592" s="1" customFormat="1" ht="16.5" customHeight="1">
      <c r="B592" s="37"/>
      <c r="C592" s="205" t="s">
        <v>1349</v>
      </c>
      <c r="D592" s="205" t="s">
        <v>186</v>
      </c>
      <c r="E592" s="206" t="s">
        <v>1350</v>
      </c>
      <c r="F592" s="207" t="s">
        <v>1351</v>
      </c>
      <c r="G592" s="208" t="s">
        <v>549</v>
      </c>
      <c r="H592" s="209">
        <v>1</v>
      </c>
      <c r="I592" s="210"/>
      <c r="J592" s="211">
        <f>ROUND(I592*H592,2)</f>
        <v>0</v>
      </c>
      <c r="K592" s="207" t="s">
        <v>1</v>
      </c>
      <c r="L592" s="42"/>
      <c r="M592" s="212" t="s">
        <v>1</v>
      </c>
      <c r="N592" s="213" t="s">
        <v>41</v>
      </c>
      <c r="O592" s="78"/>
      <c r="P592" s="214">
        <f>O592*H592</f>
        <v>0</v>
      </c>
      <c r="Q592" s="214">
        <v>0.00033</v>
      </c>
      <c r="R592" s="214">
        <f>Q592*H592</f>
        <v>0.00033</v>
      </c>
      <c r="S592" s="214">
        <v>0</v>
      </c>
      <c r="T592" s="215">
        <f>S592*H592</f>
        <v>0</v>
      </c>
      <c r="AR592" s="16" t="s">
        <v>256</v>
      </c>
      <c r="AT592" s="16" t="s">
        <v>186</v>
      </c>
      <c r="AU592" s="16" t="s">
        <v>80</v>
      </c>
      <c r="AY592" s="16" t="s">
        <v>184</v>
      </c>
      <c r="BE592" s="216">
        <f>IF(N592="základní",J592,0)</f>
        <v>0</v>
      </c>
      <c r="BF592" s="216">
        <f>IF(N592="snížená",J592,0)</f>
        <v>0</v>
      </c>
      <c r="BG592" s="216">
        <f>IF(N592="zákl. přenesená",J592,0)</f>
        <v>0</v>
      </c>
      <c r="BH592" s="216">
        <f>IF(N592="sníž. přenesená",J592,0)</f>
        <v>0</v>
      </c>
      <c r="BI592" s="216">
        <f>IF(N592="nulová",J592,0)</f>
        <v>0</v>
      </c>
      <c r="BJ592" s="16" t="s">
        <v>78</v>
      </c>
      <c r="BK592" s="216">
        <f>ROUND(I592*H592,2)</f>
        <v>0</v>
      </c>
      <c r="BL592" s="16" t="s">
        <v>256</v>
      </c>
      <c r="BM592" s="16" t="s">
        <v>1352</v>
      </c>
    </row>
    <row r="593" s="1" customFormat="1" ht="16.5" customHeight="1">
      <c r="B593" s="37"/>
      <c r="C593" s="205" t="s">
        <v>1353</v>
      </c>
      <c r="D593" s="205" t="s">
        <v>186</v>
      </c>
      <c r="E593" s="206" t="s">
        <v>1354</v>
      </c>
      <c r="F593" s="207" t="s">
        <v>1355</v>
      </c>
      <c r="G593" s="208" t="s">
        <v>549</v>
      </c>
      <c r="H593" s="209">
        <v>1</v>
      </c>
      <c r="I593" s="210"/>
      <c r="J593" s="211">
        <f>ROUND(I593*H593,2)</f>
        <v>0</v>
      </c>
      <c r="K593" s="207" t="s">
        <v>1</v>
      </c>
      <c r="L593" s="42"/>
      <c r="M593" s="212" t="s">
        <v>1</v>
      </c>
      <c r="N593" s="213" t="s">
        <v>41</v>
      </c>
      <c r="O593" s="78"/>
      <c r="P593" s="214">
        <f>O593*H593</f>
        <v>0</v>
      </c>
      <c r="Q593" s="214">
        <v>0.00033</v>
      </c>
      <c r="R593" s="214">
        <f>Q593*H593</f>
        <v>0.00033</v>
      </c>
      <c r="S593" s="214">
        <v>0</v>
      </c>
      <c r="T593" s="215">
        <f>S593*H593</f>
        <v>0</v>
      </c>
      <c r="AR593" s="16" t="s">
        <v>256</v>
      </c>
      <c r="AT593" s="16" t="s">
        <v>186</v>
      </c>
      <c r="AU593" s="16" t="s">
        <v>80</v>
      </c>
      <c r="AY593" s="16" t="s">
        <v>184</v>
      </c>
      <c r="BE593" s="216">
        <f>IF(N593="základní",J593,0)</f>
        <v>0</v>
      </c>
      <c r="BF593" s="216">
        <f>IF(N593="snížená",J593,0)</f>
        <v>0</v>
      </c>
      <c r="BG593" s="216">
        <f>IF(N593="zákl. přenesená",J593,0)</f>
        <v>0</v>
      </c>
      <c r="BH593" s="216">
        <f>IF(N593="sníž. přenesená",J593,0)</f>
        <v>0</v>
      </c>
      <c r="BI593" s="216">
        <f>IF(N593="nulová",J593,0)</f>
        <v>0</v>
      </c>
      <c r="BJ593" s="16" t="s">
        <v>78</v>
      </c>
      <c r="BK593" s="216">
        <f>ROUND(I593*H593,2)</f>
        <v>0</v>
      </c>
      <c r="BL593" s="16" t="s">
        <v>256</v>
      </c>
      <c r="BM593" s="16" t="s">
        <v>1356</v>
      </c>
    </row>
    <row r="594" s="1" customFormat="1" ht="22.5" customHeight="1">
      <c r="B594" s="37"/>
      <c r="C594" s="205" t="s">
        <v>1357</v>
      </c>
      <c r="D594" s="205" t="s">
        <v>186</v>
      </c>
      <c r="E594" s="206" t="s">
        <v>1358</v>
      </c>
      <c r="F594" s="207" t="s">
        <v>1359</v>
      </c>
      <c r="G594" s="208" t="s">
        <v>549</v>
      </c>
      <c r="H594" s="209">
        <v>1</v>
      </c>
      <c r="I594" s="210"/>
      <c r="J594" s="211">
        <f>ROUND(I594*H594,2)</f>
        <v>0</v>
      </c>
      <c r="K594" s="207" t="s">
        <v>1</v>
      </c>
      <c r="L594" s="42"/>
      <c r="M594" s="212" t="s">
        <v>1</v>
      </c>
      <c r="N594" s="213" t="s">
        <v>41</v>
      </c>
      <c r="O594" s="78"/>
      <c r="P594" s="214">
        <f>O594*H594</f>
        <v>0</v>
      </c>
      <c r="Q594" s="214">
        <v>0.00033</v>
      </c>
      <c r="R594" s="214">
        <f>Q594*H594</f>
        <v>0.00033</v>
      </c>
      <c r="S594" s="214">
        <v>0</v>
      </c>
      <c r="T594" s="215">
        <f>S594*H594</f>
        <v>0</v>
      </c>
      <c r="AR594" s="16" t="s">
        <v>256</v>
      </c>
      <c r="AT594" s="16" t="s">
        <v>186</v>
      </c>
      <c r="AU594" s="16" t="s">
        <v>80</v>
      </c>
      <c r="AY594" s="16" t="s">
        <v>184</v>
      </c>
      <c r="BE594" s="216">
        <f>IF(N594="základní",J594,0)</f>
        <v>0</v>
      </c>
      <c r="BF594" s="216">
        <f>IF(N594="snížená",J594,0)</f>
        <v>0</v>
      </c>
      <c r="BG594" s="216">
        <f>IF(N594="zákl. přenesená",J594,0)</f>
        <v>0</v>
      </c>
      <c r="BH594" s="216">
        <f>IF(N594="sníž. přenesená",J594,0)</f>
        <v>0</v>
      </c>
      <c r="BI594" s="216">
        <f>IF(N594="nulová",J594,0)</f>
        <v>0</v>
      </c>
      <c r="BJ594" s="16" t="s">
        <v>78</v>
      </c>
      <c r="BK594" s="216">
        <f>ROUND(I594*H594,2)</f>
        <v>0</v>
      </c>
      <c r="BL594" s="16" t="s">
        <v>256</v>
      </c>
      <c r="BM594" s="16" t="s">
        <v>1360</v>
      </c>
    </row>
    <row r="595" s="1" customFormat="1" ht="16.5" customHeight="1">
      <c r="B595" s="37"/>
      <c r="C595" s="205" t="s">
        <v>1361</v>
      </c>
      <c r="D595" s="205" t="s">
        <v>186</v>
      </c>
      <c r="E595" s="206" t="s">
        <v>1362</v>
      </c>
      <c r="F595" s="207" t="s">
        <v>1363</v>
      </c>
      <c r="G595" s="208" t="s">
        <v>189</v>
      </c>
      <c r="H595" s="209">
        <v>15.804</v>
      </c>
      <c r="I595" s="210"/>
      <c r="J595" s="211">
        <f>ROUND(I595*H595,2)</f>
        <v>0</v>
      </c>
      <c r="K595" s="207" t="s">
        <v>197</v>
      </c>
      <c r="L595" s="42"/>
      <c r="M595" s="212" t="s">
        <v>1</v>
      </c>
      <c r="N595" s="213" t="s">
        <v>41</v>
      </c>
      <c r="O595" s="78"/>
      <c r="P595" s="214">
        <f>O595*H595</f>
        <v>0</v>
      </c>
      <c r="Q595" s="214">
        <v>0</v>
      </c>
      <c r="R595" s="214">
        <f>Q595*H595</f>
        <v>0</v>
      </c>
      <c r="S595" s="214">
        <v>0.02</v>
      </c>
      <c r="T595" s="215">
        <f>S595*H595</f>
        <v>0.31608000000000003</v>
      </c>
      <c r="AR595" s="16" t="s">
        <v>256</v>
      </c>
      <c r="AT595" s="16" t="s">
        <v>186</v>
      </c>
      <c r="AU595" s="16" t="s">
        <v>80</v>
      </c>
      <c r="AY595" s="16" t="s">
        <v>184</v>
      </c>
      <c r="BE595" s="216">
        <f>IF(N595="základní",J595,0)</f>
        <v>0</v>
      </c>
      <c r="BF595" s="216">
        <f>IF(N595="snížená",J595,0)</f>
        <v>0</v>
      </c>
      <c r="BG595" s="216">
        <f>IF(N595="zákl. přenesená",J595,0)</f>
        <v>0</v>
      </c>
      <c r="BH595" s="216">
        <f>IF(N595="sníž. přenesená",J595,0)</f>
        <v>0</v>
      </c>
      <c r="BI595" s="216">
        <f>IF(N595="nulová",J595,0)</f>
        <v>0</v>
      </c>
      <c r="BJ595" s="16" t="s">
        <v>78</v>
      </c>
      <c r="BK595" s="216">
        <f>ROUND(I595*H595,2)</f>
        <v>0</v>
      </c>
      <c r="BL595" s="16" t="s">
        <v>256</v>
      </c>
      <c r="BM595" s="16" t="s">
        <v>1364</v>
      </c>
    </row>
    <row r="596" s="11" customFormat="1">
      <c r="B596" s="217"/>
      <c r="C596" s="218"/>
      <c r="D596" s="219" t="s">
        <v>192</v>
      </c>
      <c r="E596" s="220" t="s">
        <v>1</v>
      </c>
      <c r="F596" s="221" t="s">
        <v>1365</v>
      </c>
      <c r="G596" s="218"/>
      <c r="H596" s="222">
        <v>15.804</v>
      </c>
      <c r="I596" s="223"/>
      <c r="J596" s="218"/>
      <c r="K596" s="218"/>
      <c r="L596" s="224"/>
      <c r="M596" s="225"/>
      <c r="N596" s="226"/>
      <c r="O596" s="226"/>
      <c r="P596" s="226"/>
      <c r="Q596" s="226"/>
      <c r="R596" s="226"/>
      <c r="S596" s="226"/>
      <c r="T596" s="227"/>
      <c r="AT596" s="228" t="s">
        <v>192</v>
      </c>
      <c r="AU596" s="228" t="s">
        <v>80</v>
      </c>
      <c r="AV596" s="11" t="s">
        <v>80</v>
      </c>
      <c r="AW596" s="11" t="s">
        <v>32</v>
      </c>
      <c r="AX596" s="11" t="s">
        <v>78</v>
      </c>
      <c r="AY596" s="228" t="s">
        <v>184</v>
      </c>
    </row>
    <row r="597" s="1" customFormat="1" ht="16.5" customHeight="1">
      <c r="B597" s="37"/>
      <c r="C597" s="205" t="s">
        <v>1366</v>
      </c>
      <c r="D597" s="205" t="s">
        <v>186</v>
      </c>
      <c r="E597" s="206" t="s">
        <v>1367</v>
      </c>
      <c r="F597" s="207" t="s">
        <v>1368</v>
      </c>
      <c r="G597" s="208" t="s">
        <v>189</v>
      </c>
      <c r="H597" s="209">
        <v>15.767</v>
      </c>
      <c r="I597" s="210"/>
      <c r="J597" s="211">
        <f>ROUND(I597*H597,2)</f>
        <v>0</v>
      </c>
      <c r="K597" s="207" t="s">
        <v>1</v>
      </c>
      <c r="L597" s="42"/>
      <c r="M597" s="212" t="s">
        <v>1</v>
      </c>
      <c r="N597" s="213" t="s">
        <v>41</v>
      </c>
      <c r="O597" s="78"/>
      <c r="P597" s="214">
        <f>O597*H597</f>
        <v>0</v>
      </c>
      <c r="Q597" s="214">
        <v>1.0000000000000001E-05</v>
      </c>
      <c r="R597" s="214">
        <f>Q597*H597</f>
        <v>0.00015767</v>
      </c>
      <c r="S597" s="214">
        <v>0</v>
      </c>
      <c r="T597" s="215">
        <f>S597*H597</f>
        <v>0</v>
      </c>
      <c r="AR597" s="16" t="s">
        <v>256</v>
      </c>
      <c r="AT597" s="16" t="s">
        <v>186</v>
      </c>
      <c r="AU597" s="16" t="s">
        <v>80</v>
      </c>
      <c r="AY597" s="16" t="s">
        <v>184</v>
      </c>
      <c r="BE597" s="216">
        <f>IF(N597="základní",J597,0)</f>
        <v>0</v>
      </c>
      <c r="BF597" s="216">
        <f>IF(N597="snížená",J597,0)</f>
        <v>0</v>
      </c>
      <c r="BG597" s="216">
        <f>IF(N597="zákl. přenesená",J597,0)</f>
        <v>0</v>
      </c>
      <c r="BH597" s="216">
        <f>IF(N597="sníž. přenesená",J597,0)</f>
        <v>0</v>
      </c>
      <c r="BI597" s="216">
        <f>IF(N597="nulová",J597,0)</f>
        <v>0</v>
      </c>
      <c r="BJ597" s="16" t="s">
        <v>78</v>
      </c>
      <c r="BK597" s="216">
        <f>ROUND(I597*H597,2)</f>
        <v>0</v>
      </c>
      <c r="BL597" s="16" t="s">
        <v>256</v>
      </c>
      <c r="BM597" s="16" t="s">
        <v>1369</v>
      </c>
    </row>
    <row r="598" s="11" customFormat="1">
      <c r="B598" s="217"/>
      <c r="C598" s="218"/>
      <c r="D598" s="219" t="s">
        <v>192</v>
      </c>
      <c r="E598" s="220" t="s">
        <v>1</v>
      </c>
      <c r="F598" s="221" t="s">
        <v>1370</v>
      </c>
      <c r="G598" s="218"/>
      <c r="H598" s="222">
        <v>10.101000000000001</v>
      </c>
      <c r="I598" s="223"/>
      <c r="J598" s="218"/>
      <c r="K598" s="218"/>
      <c r="L598" s="224"/>
      <c r="M598" s="225"/>
      <c r="N598" s="226"/>
      <c r="O598" s="226"/>
      <c r="P598" s="226"/>
      <c r="Q598" s="226"/>
      <c r="R598" s="226"/>
      <c r="S598" s="226"/>
      <c r="T598" s="227"/>
      <c r="AT598" s="228" t="s">
        <v>192</v>
      </c>
      <c r="AU598" s="228" t="s">
        <v>80</v>
      </c>
      <c r="AV598" s="11" t="s">
        <v>80</v>
      </c>
      <c r="AW598" s="11" t="s">
        <v>32</v>
      </c>
      <c r="AX598" s="11" t="s">
        <v>70</v>
      </c>
      <c r="AY598" s="228" t="s">
        <v>184</v>
      </c>
    </row>
    <row r="599" s="11" customFormat="1">
      <c r="B599" s="217"/>
      <c r="C599" s="218"/>
      <c r="D599" s="219" t="s">
        <v>192</v>
      </c>
      <c r="E599" s="220" t="s">
        <v>1</v>
      </c>
      <c r="F599" s="221" t="s">
        <v>1371</v>
      </c>
      <c r="G599" s="218"/>
      <c r="H599" s="222">
        <v>3.5640000000000001</v>
      </c>
      <c r="I599" s="223"/>
      <c r="J599" s="218"/>
      <c r="K599" s="218"/>
      <c r="L599" s="224"/>
      <c r="M599" s="225"/>
      <c r="N599" s="226"/>
      <c r="O599" s="226"/>
      <c r="P599" s="226"/>
      <c r="Q599" s="226"/>
      <c r="R599" s="226"/>
      <c r="S599" s="226"/>
      <c r="T599" s="227"/>
      <c r="AT599" s="228" t="s">
        <v>192</v>
      </c>
      <c r="AU599" s="228" t="s">
        <v>80</v>
      </c>
      <c r="AV599" s="11" t="s">
        <v>80</v>
      </c>
      <c r="AW599" s="11" t="s">
        <v>32</v>
      </c>
      <c r="AX599" s="11" t="s">
        <v>70</v>
      </c>
      <c r="AY599" s="228" t="s">
        <v>184</v>
      </c>
    </row>
    <row r="600" s="11" customFormat="1">
      <c r="B600" s="217"/>
      <c r="C600" s="218"/>
      <c r="D600" s="219" t="s">
        <v>192</v>
      </c>
      <c r="E600" s="220" t="s">
        <v>1</v>
      </c>
      <c r="F600" s="221" t="s">
        <v>1372</v>
      </c>
      <c r="G600" s="218"/>
      <c r="H600" s="222">
        <v>2.1019999999999999</v>
      </c>
      <c r="I600" s="223"/>
      <c r="J600" s="218"/>
      <c r="K600" s="218"/>
      <c r="L600" s="224"/>
      <c r="M600" s="225"/>
      <c r="N600" s="226"/>
      <c r="O600" s="226"/>
      <c r="P600" s="226"/>
      <c r="Q600" s="226"/>
      <c r="R600" s="226"/>
      <c r="S600" s="226"/>
      <c r="T600" s="227"/>
      <c r="AT600" s="228" t="s">
        <v>192</v>
      </c>
      <c r="AU600" s="228" t="s">
        <v>80</v>
      </c>
      <c r="AV600" s="11" t="s">
        <v>80</v>
      </c>
      <c r="AW600" s="11" t="s">
        <v>32</v>
      </c>
      <c r="AX600" s="11" t="s">
        <v>70</v>
      </c>
      <c r="AY600" s="228" t="s">
        <v>184</v>
      </c>
    </row>
    <row r="601" s="12" customFormat="1">
      <c r="B601" s="239"/>
      <c r="C601" s="240"/>
      <c r="D601" s="219" t="s">
        <v>192</v>
      </c>
      <c r="E601" s="241" t="s">
        <v>1</v>
      </c>
      <c r="F601" s="242" t="s">
        <v>287</v>
      </c>
      <c r="G601" s="240"/>
      <c r="H601" s="243">
        <v>15.767</v>
      </c>
      <c r="I601" s="244"/>
      <c r="J601" s="240"/>
      <c r="K601" s="240"/>
      <c r="L601" s="245"/>
      <c r="M601" s="246"/>
      <c r="N601" s="247"/>
      <c r="O601" s="247"/>
      <c r="P601" s="247"/>
      <c r="Q601" s="247"/>
      <c r="R601" s="247"/>
      <c r="S601" s="247"/>
      <c r="T601" s="248"/>
      <c r="AT601" s="249" t="s">
        <v>192</v>
      </c>
      <c r="AU601" s="249" t="s">
        <v>80</v>
      </c>
      <c r="AV601" s="12" t="s">
        <v>190</v>
      </c>
      <c r="AW601" s="12" t="s">
        <v>32</v>
      </c>
      <c r="AX601" s="12" t="s">
        <v>78</v>
      </c>
      <c r="AY601" s="249" t="s">
        <v>184</v>
      </c>
    </row>
    <row r="602" s="1" customFormat="1" ht="16.5" customHeight="1">
      <c r="B602" s="37"/>
      <c r="C602" s="205" t="s">
        <v>1373</v>
      </c>
      <c r="D602" s="205" t="s">
        <v>186</v>
      </c>
      <c r="E602" s="206" t="s">
        <v>1374</v>
      </c>
      <c r="F602" s="207" t="s">
        <v>1375</v>
      </c>
      <c r="G602" s="208" t="s">
        <v>549</v>
      </c>
      <c r="H602" s="209">
        <v>2</v>
      </c>
      <c r="I602" s="210"/>
      <c r="J602" s="211">
        <f>ROUND(I602*H602,2)</f>
        <v>0</v>
      </c>
      <c r="K602" s="207" t="s">
        <v>197</v>
      </c>
      <c r="L602" s="42"/>
      <c r="M602" s="212" t="s">
        <v>1</v>
      </c>
      <c r="N602" s="213" t="s">
        <v>41</v>
      </c>
      <c r="O602" s="78"/>
      <c r="P602" s="214">
        <f>O602*H602</f>
        <v>0</v>
      </c>
      <c r="Q602" s="214">
        <v>0</v>
      </c>
      <c r="R602" s="214">
        <f>Q602*H602</f>
        <v>0</v>
      </c>
      <c r="S602" s="214">
        <v>0</v>
      </c>
      <c r="T602" s="215">
        <f>S602*H602</f>
        <v>0</v>
      </c>
      <c r="AR602" s="16" t="s">
        <v>256</v>
      </c>
      <c r="AT602" s="16" t="s">
        <v>186</v>
      </c>
      <c r="AU602" s="16" t="s">
        <v>80</v>
      </c>
      <c r="AY602" s="16" t="s">
        <v>184</v>
      </c>
      <c r="BE602" s="216">
        <f>IF(N602="základní",J602,0)</f>
        <v>0</v>
      </c>
      <c r="BF602" s="216">
        <f>IF(N602="snížená",J602,0)</f>
        <v>0</v>
      </c>
      <c r="BG602" s="216">
        <f>IF(N602="zákl. přenesená",J602,0)</f>
        <v>0</v>
      </c>
      <c r="BH602" s="216">
        <f>IF(N602="sníž. přenesená",J602,0)</f>
        <v>0</v>
      </c>
      <c r="BI602" s="216">
        <f>IF(N602="nulová",J602,0)</f>
        <v>0</v>
      </c>
      <c r="BJ602" s="16" t="s">
        <v>78</v>
      </c>
      <c r="BK602" s="216">
        <f>ROUND(I602*H602,2)</f>
        <v>0</v>
      </c>
      <c r="BL602" s="16" t="s">
        <v>256</v>
      </c>
      <c r="BM602" s="16" t="s">
        <v>1376</v>
      </c>
    </row>
    <row r="603" s="11" customFormat="1">
      <c r="B603" s="217"/>
      <c r="C603" s="218"/>
      <c r="D603" s="219" t="s">
        <v>192</v>
      </c>
      <c r="E603" s="220" t="s">
        <v>1</v>
      </c>
      <c r="F603" s="221" t="s">
        <v>1377</v>
      </c>
      <c r="G603" s="218"/>
      <c r="H603" s="222">
        <v>2</v>
      </c>
      <c r="I603" s="223"/>
      <c r="J603" s="218"/>
      <c r="K603" s="218"/>
      <c r="L603" s="224"/>
      <c r="M603" s="225"/>
      <c r="N603" s="226"/>
      <c r="O603" s="226"/>
      <c r="P603" s="226"/>
      <c r="Q603" s="226"/>
      <c r="R603" s="226"/>
      <c r="S603" s="226"/>
      <c r="T603" s="227"/>
      <c r="AT603" s="228" t="s">
        <v>192</v>
      </c>
      <c r="AU603" s="228" t="s">
        <v>80</v>
      </c>
      <c r="AV603" s="11" t="s">
        <v>80</v>
      </c>
      <c r="AW603" s="11" t="s">
        <v>32</v>
      </c>
      <c r="AX603" s="11" t="s">
        <v>78</v>
      </c>
      <c r="AY603" s="228" t="s">
        <v>184</v>
      </c>
    </row>
    <row r="604" s="1" customFormat="1" ht="16.5" customHeight="1">
      <c r="B604" s="37"/>
      <c r="C604" s="205" t="s">
        <v>1378</v>
      </c>
      <c r="D604" s="205" t="s">
        <v>186</v>
      </c>
      <c r="E604" s="206" t="s">
        <v>1379</v>
      </c>
      <c r="F604" s="207" t="s">
        <v>1380</v>
      </c>
      <c r="G604" s="208" t="s">
        <v>241</v>
      </c>
      <c r="H604" s="209">
        <v>9.8599999999999994</v>
      </c>
      <c r="I604" s="210"/>
      <c r="J604" s="211">
        <f>ROUND(I604*H604,2)</f>
        <v>0</v>
      </c>
      <c r="K604" s="207" t="s">
        <v>197</v>
      </c>
      <c r="L604" s="42"/>
      <c r="M604" s="212" t="s">
        <v>1</v>
      </c>
      <c r="N604" s="213" t="s">
        <v>41</v>
      </c>
      <c r="O604" s="78"/>
      <c r="P604" s="214">
        <f>O604*H604</f>
        <v>0</v>
      </c>
      <c r="Q604" s="214">
        <v>0</v>
      </c>
      <c r="R604" s="214">
        <f>Q604*H604</f>
        <v>0</v>
      </c>
      <c r="S604" s="214">
        <v>0</v>
      </c>
      <c r="T604" s="215">
        <f>S604*H604</f>
        <v>0</v>
      </c>
      <c r="AR604" s="16" t="s">
        <v>256</v>
      </c>
      <c r="AT604" s="16" t="s">
        <v>186</v>
      </c>
      <c r="AU604" s="16" t="s">
        <v>80</v>
      </c>
      <c r="AY604" s="16" t="s">
        <v>184</v>
      </c>
      <c r="BE604" s="216">
        <f>IF(N604="základní",J604,0)</f>
        <v>0</v>
      </c>
      <c r="BF604" s="216">
        <f>IF(N604="snížená",J604,0)</f>
        <v>0</v>
      </c>
      <c r="BG604" s="216">
        <f>IF(N604="zákl. přenesená",J604,0)</f>
        <v>0</v>
      </c>
      <c r="BH604" s="216">
        <f>IF(N604="sníž. přenesená",J604,0)</f>
        <v>0</v>
      </c>
      <c r="BI604" s="216">
        <f>IF(N604="nulová",J604,0)</f>
        <v>0</v>
      </c>
      <c r="BJ604" s="16" t="s">
        <v>78</v>
      </c>
      <c r="BK604" s="216">
        <f>ROUND(I604*H604,2)</f>
        <v>0</v>
      </c>
      <c r="BL604" s="16" t="s">
        <v>256</v>
      </c>
      <c r="BM604" s="16" t="s">
        <v>1381</v>
      </c>
    </row>
    <row r="605" s="10" customFormat="1" ht="22.8" customHeight="1">
      <c r="B605" s="189"/>
      <c r="C605" s="190"/>
      <c r="D605" s="191" t="s">
        <v>69</v>
      </c>
      <c r="E605" s="203" t="s">
        <v>1382</v>
      </c>
      <c r="F605" s="203" t="s">
        <v>1383</v>
      </c>
      <c r="G605" s="190"/>
      <c r="H605" s="190"/>
      <c r="I605" s="193"/>
      <c r="J605" s="204">
        <f>BK605</f>
        <v>0</v>
      </c>
      <c r="K605" s="190"/>
      <c r="L605" s="195"/>
      <c r="M605" s="196"/>
      <c r="N605" s="197"/>
      <c r="O605" s="197"/>
      <c r="P605" s="198">
        <f>SUM(P606:P618)</f>
        <v>0</v>
      </c>
      <c r="Q605" s="197"/>
      <c r="R605" s="198">
        <f>SUM(R606:R618)</f>
        <v>1.33449</v>
      </c>
      <c r="S605" s="197"/>
      <c r="T605" s="199">
        <f>SUM(T606:T618)</f>
        <v>0</v>
      </c>
      <c r="AR605" s="200" t="s">
        <v>80</v>
      </c>
      <c r="AT605" s="201" t="s">
        <v>69</v>
      </c>
      <c r="AU605" s="201" t="s">
        <v>78</v>
      </c>
      <c r="AY605" s="200" t="s">
        <v>184</v>
      </c>
      <c r="BK605" s="202">
        <f>SUM(BK606:BK618)</f>
        <v>0</v>
      </c>
    </row>
    <row r="606" s="1" customFormat="1" ht="16.5" customHeight="1">
      <c r="B606" s="37"/>
      <c r="C606" s="205" t="s">
        <v>1384</v>
      </c>
      <c r="D606" s="205" t="s">
        <v>186</v>
      </c>
      <c r="E606" s="206" t="s">
        <v>1385</v>
      </c>
      <c r="F606" s="207" t="s">
        <v>1386</v>
      </c>
      <c r="G606" s="208" t="s">
        <v>189</v>
      </c>
      <c r="H606" s="209">
        <v>33.299999999999997</v>
      </c>
      <c r="I606" s="210"/>
      <c r="J606" s="211">
        <f>ROUND(I606*H606,2)</f>
        <v>0</v>
      </c>
      <c r="K606" s="207" t="s">
        <v>197</v>
      </c>
      <c r="L606" s="42"/>
      <c r="M606" s="212" t="s">
        <v>1</v>
      </c>
      <c r="N606" s="213" t="s">
        <v>41</v>
      </c>
      <c r="O606" s="78"/>
      <c r="P606" s="214">
        <f>O606*H606</f>
        <v>0</v>
      </c>
      <c r="Q606" s="214">
        <v>0</v>
      </c>
      <c r="R606" s="214">
        <f>Q606*H606</f>
        <v>0</v>
      </c>
      <c r="S606" s="214">
        <v>0</v>
      </c>
      <c r="T606" s="215">
        <f>S606*H606</f>
        <v>0</v>
      </c>
      <c r="AR606" s="16" t="s">
        <v>256</v>
      </c>
      <c r="AT606" s="16" t="s">
        <v>186</v>
      </c>
      <c r="AU606" s="16" t="s">
        <v>80</v>
      </c>
      <c r="AY606" s="16" t="s">
        <v>184</v>
      </c>
      <c r="BE606" s="216">
        <f>IF(N606="základní",J606,0)</f>
        <v>0</v>
      </c>
      <c r="BF606" s="216">
        <f>IF(N606="snížená",J606,0)</f>
        <v>0</v>
      </c>
      <c r="BG606" s="216">
        <f>IF(N606="zákl. přenesená",J606,0)</f>
        <v>0</v>
      </c>
      <c r="BH606" s="216">
        <f>IF(N606="sníž. přenesená",J606,0)</f>
        <v>0</v>
      </c>
      <c r="BI606" s="216">
        <f>IF(N606="nulová",J606,0)</f>
        <v>0</v>
      </c>
      <c r="BJ606" s="16" t="s">
        <v>78</v>
      </c>
      <c r="BK606" s="216">
        <f>ROUND(I606*H606,2)</f>
        <v>0</v>
      </c>
      <c r="BL606" s="16" t="s">
        <v>256</v>
      </c>
      <c r="BM606" s="16" t="s">
        <v>1387</v>
      </c>
    </row>
    <row r="607" s="11" customFormat="1">
      <c r="B607" s="217"/>
      <c r="C607" s="218"/>
      <c r="D607" s="219" t="s">
        <v>192</v>
      </c>
      <c r="E607" s="220" t="s">
        <v>1</v>
      </c>
      <c r="F607" s="221" t="s">
        <v>124</v>
      </c>
      <c r="G607" s="218"/>
      <c r="H607" s="222">
        <v>33.299999999999997</v>
      </c>
      <c r="I607" s="223"/>
      <c r="J607" s="218"/>
      <c r="K607" s="218"/>
      <c r="L607" s="224"/>
      <c r="M607" s="225"/>
      <c r="N607" s="226"/>
      <c r="O607" s="226"/>
      <c r="P607" s="226"/>
      <c r="Q607" s="226"/>
      <c r="R607" s="226"/>
      <c r="S607" s="226"/>
      <c r="T607" s="227"/>
      <c r="AT607" s="228" t="s">
        <v>192</v>
      </c>
      <c r="AU607" s="228" t="s">
        <v>80</v>
      </c>
      <c r="AV607" s="11" t="s">
        <v>80</v>
      </c>
      <c r="AW607" s="11" t="s">
        <v>32</v>
      </c>
      <c r="AX607" s="11" t="s">
        <v>78</v>
      </c>
      <c r="AY607" s="228" t="s">
        <v>184</v>
      </c>
    </row>
    <row r="608" s="1" customFormat="1" ht="16.5" customHeight="1">
      <c r="B608" s="37"/>
      <c r="C608" s="205" t="s">
        <v>1388</v>
      </c>
      <c r="D608" s="205" t="s">
        <v>186</v>
      </c>
      <c r="E608" s="206" t="s">
        <v>1389</v>
      </c>
      <c r="F608" s="207" t="s">
        <v>1390</v>
      </c>
      <c r="G608" s="208" t="s">
        <v>189</v>
      </c>
      <c r="H608" s="209">
        <v>33.299999999999997</v>
      </c>
      <c r="I608" s="210"/>
      <c r="J608" s="211">
        <f>ROUND(I608*H608,2)</f>
        <v>0</v>
      </c>
      <c r="K608" s="207" t="s">
        <v>197</v>
      </c>
      <c r="L608" s="42"/>
      <c r="M608" s="212" t="s">
        <v>1</v>
      </c>
      <c r="N608" s="213" t="s">
        <v>41</v>
      </c>
      <c r="O608" s="78"/>
      <c r="P608" s="214">
        <f>O608*H608</f>
        <v>0</v>
      </c>
      <c r="Q608" s="214">
        <v>0.00029999999999999997</v>
      </c>
      <c r="R608" s="214">
        <f>Q608*H608</f>
        <v>0.0099899999999999989</v>
      </c>
      <c r="S608" s="214">
        <v>0</v>
      </c>
      <c r="T608" s="215">
        <f>S608*H608</f>
        <v>0</v>
      </c>
      <c r="AR608" s="16" t="s">
        <v>256</v>
      </c>
      <c r="AT608" s="16" t="s">
        <v>186</v>
      </c>
      <c r="AU608" s="16" t="s">
        <v>80</v>
      </c>
      <c r="AY608" s="16" t="s">
        <v>184</v>
      </c>
      <c r="BE608" s="216">
        <f>IF(N608="základní",J608,0)</f>
        <v>0</v>
      </c>
      <c r="BF608" s="216">
        <f>IF(N608="snížená",J608,0)</f>
        <v>0</v>
      </c>
      <c r="BG608" s="216">
        <f>IF(N608="zákl. přenesená",J608,0)</f>
        <v>0</v>
      </c>
      <c r="BH608" s="216">
        <f>IF(N608="sníž. přenesená",J608,0)</f>
        <v>0</v>
      </c>
      <c r="BI608" s="216">
        <f>IF(N608="nulová",J608,0)</f>
        <v>0</v>
      </c>
      <c r="BJ608" s="16" t="s">
        <v>78</v>
      </c>
      <c r="BK608" s="216">
        <f>ROUND(I608*H608,2)</f>
        <v>0</v>
      </c>
      <c r="BL608" s="16" t="s">
        <v>256</v>
      </c>
      <c r="BM608" s="16" t="s">
        <v>1391</v>
      </c>
    </row>
    <row r="609" s="11" customFormat="1">
      <c r="B609" s="217"/>
      <c r="C609" s="218"/>
      <c r="D609" s="219" t="s">
        <v>192</v>
      </c>
      <c r="E609" s="220" t="s">
        <v>1</v>
      </c>
      <c r="F609" s="221" t="s">
        <v>124</v>
      </c>
      <c r="G609" s="218"/>
      <c r="H609" s="222">
        <v>33.299999999999997</v>
      </c>
      <c r="I609" s="223"/>
      <c r="J609" s="218"/>
      <c r="K609" s="218"/>
      <c r="L609" s="224"/>
      <c r="M609" s="225"/>
      <c r="N609" s="226"/>
      <c r="O609" s="226"/>
      <c r="P609" s="226"/>
      <c r="Q609" s="226"/>
      <c r="R609" s="226"/>
      <c r="S609" s="226"/>
      <c r="T609" s="227"/>
      <c r="AT609" s="228" t="s">
        <v>192</v>
      </c>
      <c r="AU609" s="228" t="s">
        <v>80</v>
      </c>
      <c r="AV609" s="11" t="s">
        <v>80</v>
      </c>
      <c r="AW609" s="11" t="s">
        <v>32</v>
      </c>
      <c r="AX609" s="11" t="s">
        <v>78</v>
      </c>
      <c r="AY609" s="228" t="s">
        <v>184</v>
      </c>
    </row>
    <row r="610" s="1" customFormat="1" ht="16.5" customHeight="1">
      <c r="B610" s="37"/>
      <c r="C610" s="205" t="s">
        <v>1392</v>
      </c>
      <c r="D610" s="205" t="s">
        <v>186</v>
      </c>
      <c r="E610" s="206" t="s">
        <v>1393</v>
      </c>
      <c r="F610" s="207" t="s">
        <v>1394</v>
      </c>
      <c r="G610" s="208" t="s">
        <v>189</v>
      </c>
      <c r="H610" s="209">
        <v>33.299999999999997</v>
      </c>
      <c r="I610" s="210"/>
      <c r="J610" s="211">
        <f>ROUND(I610*H610,2)</f>
        <v>0</v>
      </c>
      <c r="K610" s="207" t="s">
        <v>197</v>
      </c>
      <c r="L610" s="42"/>
      <c r="M610" s="212" t="s">
        <v>1</v>
      </c>
      <c r="N610" s="213" t="s">
        <v>41</v>
      </c>
      <c r="O610" s="78"/>
      <c r="P610" s="214">
        <f>O610*H610</f>
        <v>0</v>
      </c>
      <c r="Q610" s="214">
        <v>0.0089999999999999993</v>
      </c>
      <c r="R610" s="214">
        <f>Q610*H610</f>
        <v>0.29969999999999997</v>
      </c>
      <c r="S610" s="214">
        <v>0</v>
      </c>
      <c r="T610" s="215">
        <f>S610*H610</f>
        <v>0</v>
      </c>
      <c r="AR610" s="16" t="s">
        <v>256</v>
      </c>
      <c r="AT610" s="16" t="s">
        <v>186</v>
      </c>
      <c r="AU610" s="16" t="s">
        <v>80</v>
      </c>
      <c r="AY610" s="16" t="s">
        <v>184</v>
      </c>
      <c r="BE610" s="216">
        <f>IF(N610="základní",J610,0)</f>
        <v>0</v>
      </c>
      <c r="BF610" s="216">
        <f>IF(N610="snížená",J610,0)</f>
        <v>0</v>
      </c>
      <c r="BG610" s="216">
        <f>IF(N610="zákl. přenesená",J610,0)</f>
        <v>0</v>
      </c>
      <c r="BH610" s="216">
        <f>IF(N610="sníž. přenesená",J610,0)</f>
        <v>0</v>
      </c>
      <c r="BI610" s="216">
        <f>IF(N610="nulová",J610,0)</f>
        <v>0</v>
      </c>
      <c r="BJ610" s="16" t="s">
        <v>78</v>
      </c>
      <c r="BK610" s="216">
        <f>ROUND(I610*H610,2)</f>
        <v>0</v>
      </c>
      <c r="BL610" s="16" t="s">
        <v>256</v>
      </c>
      <c r="BM610" s="16" t="s">
        <v>1395</v>
      </c>
    </row>
    <row r="611" s="11" customFormat="1">
      <c r="B611" s="217"/>
      <c r="C611" s="218"/>
      <c r="D611" s="219" t="s">
        <v>192</v>
      </c>
      <c r="E611" s="220" t="s">
        <v>1</v>
      </c>
      <c r="F611" s="221" t="s">
        <v>1396</v>
      </c>
      <c r="G611" s="218"/>
      <c r="H611" s="222">
        <v>33.299999999999997</v>
      </c>
      <c r="I611" s="223"/>
      <c r="J611" s="218"/>
      <c r="K611" s="218"/>
      <c r="L611" s="224"/>
      <c r="M611" s="225"/>
      <c r="N611" s="226"/>
      <c r="O611" s="226"/>
      <c r="P611" s="226"/>
      <c r="Q611" s="226"/>
      <c r="R611" s="226"/>
      <c r="S611" s="226"/>
      <c r="T611" s="227"/>
      <c r="AT611" s="228" t="s">
        <v>192</v>
      </c>
      <c r="AU611" s="228" t="s">
        <v>80</v>
      </c>
      <c r="AV611" s="11" t="s">
        <v>80</v>
      </c>
      <c r="AW611" s="11" t="s">
        <v>32</v>
      </c>
      <c r="AX611" s="11" t="s">
        <v>78</v>
      </c>
      <c r="AY611" s="228" t="s">
        <v>184</v>
      </c>
    </row>
    <row r="612" s="1" customFormat="1" ht="22.5" customHeight="1">
      <c r="B612" s="37"/>
      <c r="C612" s="229" t="s">
        <v>1397</v>
      </c>
      <c r="D612" s="229" t="s">
        <v>257</v>
      </c>
      <c r="E612" s="230" t="s">
        <v>1398</v>
      </c>
      <c r="F612" s="231" t="s">
        <v>1399</v>
      </c>
      <c r="G612" s="232" t="s">
        <v>189</v>
      </c>
      <c r="H612" s="233">
        <v>42.125</v>
      </c>
      <c r="I612" s="234"/>
      <c r="J612" s="235">
        <f>ROUND(I612*H612,2)</f>
        <v>0</v>
      </c>
      <c r="K612" s="231" t="s">
        <v>197</v>
      </c>
      <c r="L612" s="236"/>
      <c r="M612" s="237" t="s">
        <v>1</v>
      </c>
      <c r="N612" s="238" t="s">
        <v>41</v>
      </c>
      <c r="O612" s="78"/>
      <c r="P612" s="214">
        <f>O612*H612</f>
        <v>0</v>
      </c>
      <c r="Q612" s="214">
        <v>0.019199999999999998</v>
      </c>
      <c r="R612" s="214">
        <f>Q612*H612</f>
        <v>0.80879999999999996</v>
      </c>
      <c r="S612" s="214">
        <v>0</v>
      </c>
      <c r="T612" s="215">
        <f>S612*H612</f>
        <v>0</v>
      </c>
      <c r="AR612" s="16" t="s">
        <v>346</v>
      </c>
      <c r="AT612" s="16" t="s">
        <v>257</v>
      </c>
      <c r="AU612" s="16" t="s">
        <v>80</v>
      </c>
      <c r="AY612" s="16" t="s">
        <v>184</v>
      </c>
      <c r="BE612" s="216">
        <f>IF(N612="základní",J612,0)</f>
        <v>0</v>
      </c>
      <c r="BF612" s="216">
        <f>IF(N612="snížená",J612,0)</f>
        <v>0</v>
      </c>
      <c r="BG612" s="216">
        <f>IF(N612="zákl. přenesená",J612,0)</f>
        <v>0</v>
      </c>
      <c r="BH612" s="216">
        <f>IF(N612="sníž. přenesená",J612,0)</f>
        <v>0</v>
      </c>
      <c r="BI612" s="216">
        <f>IF(N612="nulová",J612,0)</f>
        <v>0</v>
      </c>
      <c r="BJ612" s="16" t="s">
        <v>78</v>
      </c>
      <c r="BK612" s="216">
        <f>ROUND(I612*H612,2)</f>
        <v>0</v>
      </c>
      <c r="BL612" s="16" t="s">
        <v>256</v>
      </c>
      <c r="BM612" s="16" t="s">
        <v>1400</v>
      </c>
    </row>
    <row r="613" s="11" customFormat="1">
      <c r="B613" s="217"/>
      <c r="C613" s="218"/>
      <c r="D613" s="219" t="s">
        <v>192</v>
      </c>
      <c r="E613" s="220" t="s">
        <v>1</v>
      </c>
      <c r="F613" s="221" t="s">
        <v>920</v>
      </c>
      <c r="G613" s="218"/>
      <c r="H613" s="222">
        <v>36.630000000000003</v>
      </c>
      <c r="I613" s="223"/>
      <c r="J613" s="218"/>
      <c r="K613" s="218"/>
      <c r="L613" s="224"/>
      <c r="M613" s="225"/>
      <c r="N613" s="226"/>
      <c r="O613" s="226"/>
      <c r="P613" s="226"/>
      <c r="Q613" s="226"/>
      <c r="R613" s="226"/>
      <c r="S613" s="226"/>
      <c r="T613" s="227"/>
      <c r="AT613" s="228" t="s">
        <v>192</v>
      </c>
      <c r="AU613" s="228" t="s">
        <v>80</v>
      </c>
      <c r="AV613" s="11" t="s">
        <v>80</v>
      </c>
      <c r="AW613" s="11" t="s">
        <v>32</v>
      </c>
      <c r="AX613" s="11" t="s">
        <v>78</v>
      </c>
      <c r="AY613" s="228" t="s">
        <v>184</v>
      </c>
    </row>
    <row r="614" s="11" customFormat="1">
      <c r="B614" s="217"/>
      <c r="C614" s="218"/>
      <c r="D614" s="219" t="s">
        <v>192</v>
      </c>
      <c r="E614" s="218"/>
      <c r="F614" s="221" t="s">
        <v>1401</v>
      </c>
      <c r="G614" s="218"/>
      <c r="H614" s="222">
        <v>42.125</v>
      </c>
      <c r="I614" s="223"/>
      <c r="J614" s="218"/>
      <c r="K614" s="218"/>
      <c r="L614" s="224"/>
      <c r="M614" s="225"/>
      <c r="N614" s="226"/>
      <c r="O614" s="226"/>
      <c r="P614" s="226"/>
      <c r="Q614" s="226"/>
      <c r="R614" s="226"/>
      <c r="S614" s="226"/>
      <c r="T614" s="227"/>
      <c r="AT614" s="228" t="s">
        <v>192</v>
      </c>
      <c r="AU614" s="228" t="s">
        <v>80</v>
      </c>
      <c r="AV614" s="11" t="s">
        <v>80</v>
      </c>
      <c r="AW614" s="11" t="s">
        <v>4</v>
      </c>
      <c r="AX614" s="11" t="s">
        <v>78</v>
      </c>
      <c r="AY614" s="228" t="s">
        <v>184</v>
      </c>
    </row>
    <row r="615" s="1" customFormat="1" ht="16.5" customHeight="1">
      <c r="B615" s="37"/>
      <c r="C615" s="205" t="s">
        <v>1402</v>
      </c>
      <c r="D615" s="205" t="s">
        <v>186</v>
      </c>
      <c r="E615" s="206" t="s">
        <v>1403</v>
      </c>
      <c r="F615" s="207" t="s">
        <v>1404</v>
      </c>
      <c r="G615" s="208" t="s">
        <v>189</v>
      </c>
      <c r="H615" s="209">
        <v>3.6000000000000001</v>
      </c>
      <c r="I615" s="210"/>
      <c r="J615" s="211">
        <f>ROUND(I615*H615,2)</f>
        <v>0</v>
      </c>
      <c r="K615" s="207" t="s">
        <v>197</v>
      </c>
      <c r="L615" s="42"/>
      <c r="M615" s="212" t="s">
        <v>1</v>
      </c>
      <c r="N615" s="213" t="s">
        <v>41</v>
      </c>
      <c r="O615" s="78"/>
      <c r="P615" s="214">
        <f>O615*H615</f>
        <v>0</v>
      </c>
      <c r="Q615" s="214">
        <v>0</v>
      </c>
      <c r="R615" s="214">
        <f>Q615*H615</f>
        <v>0</v>
      </c>
      <c r="S615" s="214">
        <v>0</v>
      </c>
      <c r="T615" s="215">
        <f>S615*H615</f>
        <v>0</v>
      </c>
      <c r="AR615" s="16" t="s">
        <v>256</v>
      </c>
      <c r="AT615" s="16" t="s">
        <v>186</v>
      </c>
      <c r="AU615" s="16" t="s">
        <v>80</v>
      </c>
      <c r="AY615" s="16" t="s">
        <v>184</v>
      </c>
      <c r="BE615" s="216">
        <f>IF(N615="základní",J615,0)</f>
        <v>0</v>
      </c>
      <c r="BF615" s="216">
        <f>IF(N615="snížená",J615,0)</f>
        <v>0</v>
      </c>
      <c r="BG615" s="216">
        <f>IF(N615="zákl. přenesená",J615,0)</f>
        <v>0</v>
      </c>
      <c r="BH615" s="216">
        <f>IF(N615="sníž. přenesená",J615,0)</f>
        <v>0</v>
      </c>
      <c r="BI615" s="216">
        <f>IF(N615="nulová",J615,0)</f>
        <v>0</v>
      </c>
      <c r="BJ615" s="16" t="s">
        <v>78</v>
      </c>
      <c r="BK615" s="216">
        <f>ROUND(I615*H615,2)</f>
        <v>0</v>
      </c>
      <c r="BL615" s="16" t="s">
        <v>256</v>
      </c>
      <c r="BM615" s="16" t="s">
        <v>1405</v>
      </c>
    </row>
    <row r="616" s="11" customFormat="1">
      <c r="B616" s="217"/>
      <c r="C616" s="218"/>
      <c r="D616" s="219" t="s">
        <v>192</v>
      </c>
      <c r="E616" s="220" t="s">
        <v>1</v>
      </c>
      <c r="F616" s="221" t="s">
        <v>126</v>
      </c>
      <c r="G616" s="218"/>
      <c r="H616" s="222">
        <v>3.6000000000000001</v>
      </c>
      <c r="I616" s="223"/>
      <c r="J616" s="218"/>
      <c r="K616" s="218"/>
      <c r="L616" s="224"/>
      <c r="M616" s="225"/>
      <c r="N616" s="226"/>
      <c r="O616" s="226"/>
      <c r="P616" s="226"/>
      <c r="Q616" s="226"/>
      <c r="R616" s="226"/>
      <c r="S616" s="226"/>
      <c r="T616" s="227"/>
      <c r="AT616" s="228" t="s">
        <v>192</v>
      </c>
      <c r="AU616" s="228" t="s">
        <v>80</v>
      </c>
      <c r="AV616" s="11" t="s">
        <v>80</v>
      </c>
      <c r="AW616" s="11" t="s">
        <v>32</v>
      </c>
      <c r="AX616" s="11" t="s">
        <v>78</v>
      </c>
      <c r="AY616" s="228" t="s">
        <v>184</v>
      </c>
    </row>
    <row r="617" s="1" customFormat="1" ht="16.5" customHeight="1">
      <c r="B617" s="37"/>
      <c r="C617" s="205" t="s">
        <v>1406</v>
      </c>
      <c r="D617" s="205" t="s">
        <v>186</v>
      </c>
      <c r="E617" s="206" t="s">
        <v>1407</v>
      </c>
      <c r="F617" s="207" t="s">
        <v>1408</v>
      </c>
      <c r="G617" s="208" t="s">
        <v>327</v>
      </c>
      <c r="H617" s="209">
        <v>24</v>
      </c>
      <c r="I617" s="210"/>
      <c r="J617" s="211">
        <f>ROUND(I617*H617,2)</f>
        <v>0</v>
      </c>
      <c r="K617" s="207" t="s">
        <v>1</v>
      </c>
      <c r="L617" s="42"/>
      <c r="M617" s="212" t="s">
        <v>1</v>
      </c>
      <c r="N617" s="213" t="s">
        <v>41</v>
      </c>
      <c r="O617" s="78"/>
      <c r="P617" s="214">
        <f>O617*H617</f>
        <v>0</v>
      </c>
      <c r="Q617" s="214">
        <v>0.0089999999999999993</v>
      </c>
      <c r="R617" s="214">
        <f>Q617*H617</f>
        <v>0.21599999999999997</v>
      </c>
      <c r="S617" s="214">
        <v>0</v>
      </c>
      <c r="T617" s="215">
        <f>S617*H617</f>
        <v>0</v>
      </c>
      <c r="AR617" s="16" t="s">
        <v>256</v>
      </c>
      <c r="AT617" s="16" t="s">
        <v>186</v>
      </c>
      <c r="AU617" s="16" t="s">
        <v>80</v>
      </c>
      <c r="AY617" s="16" t="s">
        <v>184</v>
      </c>
      <c r="BE617" s="216">
        <f>IF(N617="základní",J617,0)</f>
        <v>0</v>
      </c>
      <c r="BF617" s="216">
        <f>IF(N617="snížená",J617,0)</f>
        <v>0</v>
      </c>
      <c r="BG617" s="216">
        <f>IF(N617="zákl. přenesená",J617,0)</f>
        <v>0</v>
      </c>
      <c r="BH617" s="216">
        <f>IF(N617="sníž. přenesená",J617,0)</f>
        <v>0</v>
      </c>
      <c r="BI617" s="216">
        <f>IF(N617="nulová",J617,0)</f>
        <v>0</v>
      </c>
      <c r="BJ617" s="16" t="s">
        <v>78</v>
      </c>
      <c r="BK617" s="216">
        <f>ROUND(I617*H617,2)</f>
        <v>0</v>
      </c>
      <c r="BL617" s="16" t="s">
        <v>256</v>
      </c>
      <c r="BM617" s="16" t="s">
        <v>1409</v>
      </c>
    </row>
    <row r="618" s="1" customFormat="1" ht="16.5" customHeight="1">
      <c r="B618" s="37"/>
      <c r="C618" s="205" t="s">
        <v>1410</v>
      </c>
      <c r="D618" s="205" t="s">
        <v>186</v>
      </c>
      <c r="E618" s="206" t="s">
        <v>1411</v>
      </c>
      <c r="F618" s="207" t="s">
        <v>1412</v>
      </c>
      <c r="G618" s="208" t="s">
        <v>241</v>
      </c>
      <c r="H618" s="209">
        <v>1.3340000000000001</v>
      </c>
      <c r="I618" s="210"/>
      <c r="J618" s="211">
        <f>ROUND(I618*H618,2)</f>
        <v>0</v>
      </c>
      <c r="K618" s="207" t="s">
        <v>197</v>
      </c>
      <c r="L618" s="42"/>
      <c r="M618" s="212" t="s">
        <v>1</v>
      </c>
      <c r="N618" s="213" t="s">
        <v>41</v>
      </c>
      <c r="O618" s="78"/>
      <c r="P618" s="214">
        <f>O618*H618</f>
        <v>0</v>
      </c>
      <c r="Q618" s="214">
        <v>0</v>
      </c>
      <c r="R618" s="214">
        <f>Q618*H618</f>
        <v>0</v>
      </c>
      <c r="S618" s="214">
        <v>0</v>
      </c>
      <c r="T618" s="215">
        <f>S618*H618</f>
        <v>0</v>
      </c>
      <c r="AR618" s="16" t="s">
        <v>256</v>
      </c>
      <c r="AT618" s="16" t="s">
        <v>186</v>
      </c>
      <c r="AU618" s="16" t="s">
        <v>80</v>
      </c>
      <c r="AY618" s="16" t="s">
        <v>184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6" t="s">
        <v>78</v>
      </c>
      <c r="BK618" s="216">
        <f>ROUND(I618*H618,2)</f>
        <v>0</v>
      </c>
      <c r="BL618" s="16" t="s">
        <v>256</v>
      </c>
      <c r="BM618" s="16" t="s">
        <v>1413</v>
      </c>
    </row>
    <row r="619" s="10" customFormat="1" ht="22.8" customHeight="1">
      <c r="B619" s="189"/>
      <c r="C619" s="190"/>
      <c r="D619" s="191" t="s">
        <v>69</v>
      </c>
      <c r="E619" s="203" t="s">
        <v>1414</v>
      </c>
      <c r="F619" s="203" t="s">
        <v>1415</v>
      </c>
      <c r="G619" s="190"/>
      <c r="H619" s="190"/>
      <c r="I619" s="193"/>
      <c r="J619" s="204">
        <f>BK619</f>
        <v>0</v>
      </c>
      <c r="K619" s="190"/>
      <c r="L619" s="195"/>
      <c r="M619" s="196"/>
      <c r="N619" s="197"/>
      <c r="O619" s="197"/>
      <c r="P619" s="198">
        <f>SUM(P620:P632)</f>
        <v>0</v>
      </c>
      <c r="Q619" s="197"/>
      <c r="R619" s="198">
        <f>SUM(R620:R632)</f>
        <v>0.42913670000000004</v>
      </c>
      <c r="S619" s="197"/>
      <c r="T619" s="199">
        <f>SUM(T620:T632)</f>
        <v>0</v>
      </c>
      <c r="AR619" s="200" t="s">
        <v>80</v>
      </c>
      <c r="AT619" s="201" t="s">
        <v>69</v>
      </c>
      <c r="AU619" s="201" t="s">
        <v>78</v>
      </c>
      <c r="AY619" s="200" t="s">
        <v>184</v>
      </c>
      <c r="BK619" s="202">
        <f>SUM(BK620:BK632)</f>
        <v>0</v>
      </c>
    </row>
    <row r="620" s="1" customFormat="1" ht="16.5" customHeight="1">
      <c r="B620" s="37"/>
      <c r="C620" s="205" t="s">
        <v>1416</v>
      </c>
      <c r="D620" s="205" t="s">
        <v>186</v>
      </c>
      <c r="E620" s="206" t="s">
        <v>1417</v>
      </c>
      <c r="F620" s="207" t="s">
        <v>1418</v>
      </c>
      <c r="G620" s="208" t="s">
        <v>189</v>
      </c>
      <c r="H620" s="209">
        <v>29.687000000000001</v>
      </c>
      <c r="I620" s="210"/>
      <c r="J620" s="211">
        <f>ROUND(I620*H620,2)</f>
        <v>0</v>
      </c>
      <c r="K620" s="207" t="s">
        <v>197</v>
      </c>
      <c r="L620" s="42"/>
      <c r="M620" s="212" t="s">
        <v>1</v>
      </c>
      <c r="N620" s="213" t="s">
        <v>41</v>
      </c>
      <c r="O620" s="78"/>
      <c r="P620" s="214">
        <f>O620*H620</f>
        <v>0</v>
      </c>
      <c r="Q620" s="214">
        <v>0</v>
      </c>
      <c r="R620" s="214">
        <f>Q620*H620</f>
        <v>0</v>
      </c>
      <c r="S620" s="214">
        <v>0</v>
      </c>
      <c r="T620" s="215">
        <f>S620*H620</f>
        <v>0</v>
      </c>
      <c r="AR620" s="16" t="s">
        <v>256</v>
      </c>
      <c r="AT620" s="16" t="s">
        <v>186</v>
      </c>
      <c r="AU620" s="16" t="s">
        <v>80</v>
      </c>
      <c r="AY620" s="16" t="s">
        <v>184</v>
      </c>
      <c r="BE620" s="216">
        <f>IF(N620="základní",J620,0)</f>
        <v>0</v>
      </c>
      <c r="BF620" s="216">
        <f>IF(N620="snížená",J620,0)</f>
        <v>0</v>
      </c>
      <c r="BG620" s="216">
        <f>IF(N620="zákl. přenesená",J620,0)</f>
        <v>0</v>
      </c>
      <c r="BH620" s="216">
        <f>IF(N620="sníž. přenesená",J620,0)</f>
        <v>0</v>
      </c>
      <c r="BI620" s="216">
        <f>IF(N620="nulová",J620,0)</f>
        <v>0</v>
      </c>
      <c r="BJ620" s="16" t="s">
        <v>78</v>
      </c>
      <c r="BK620" s="216">
        <f>ROUND(I620*H620,2)</f>
        <v>0</v>
      </c>
      <c r="BL620" s="16" t="s">
        <v>256</v>
      </c>
      <c r="BM620" s="16" t="s">
        <v>1419</v>
      </c>
    </row>
    <row r="621" s="1" customFormat="1" ht="16.5" customHeight="1">
      <c r="B621" s="37"/>
      <c r="C621" s="205" t="s">
        <v>1420</v>
      </c>
      <c r="D621" s="205" t="s">
        <v>186</v>
      </c>
      <c r="E621" s="206" t="s">
        <v>1421</v>
      </c>
      <c r="F621" s="207" t="s">
        <v>1422</v>
      </c>
      <c r="G621" s="208" t="s">
        <v>189</v>
      </c>
      <c r="H621" s="209">
        <v>29.687000000000001</v>
      </c>
      <c r="I621" s="210"/>
      <c r="J621" s="211">
        <f>ROUND(I621*H621,2)</f>
        <v>0</v>
      </c>
      <c r="K621" s="207" t="s">
        <v>197</v>
      </c>
      <c r="L621" s="42"/>
      <c r="M621" s="212" t="s">
        <v>1</v>
      </c>
      <c r="N621" s="213" t="s">
        <v>41</v>
      </c>
      <c r="O621" s="78"/>
      <c r="P621" s="214">
        <f>O621*H621</f>
        <v>0</v>
      </c>
      <c r="Q621" s="214">
        <v>0.00029999999999999997</v>
      </c>
      <c r="R621" s="214">
        <f>Q621*H621</f>
        <v>0.0089061000000000001</v>
      </c>
      <c r="S621" s="214">
        <v>0</v>
      </c>
      <c r="T621" s="215">
        <f>S621*H621</f>
        <v>0</v>
      </c>
      <c r="AR621" s="16" t="s">
        <v>256</v>
      </c>
      <c r="AT621" s="16" t="s">
        <v>186</v>
      </c>
      <c r="AU621" s="16" t="s">
        <v>80</v>
      </c>
      <c r="AY621" s="16" t="s">
        <v>184</v>
      </c>
      <c r="BE621" s="216">
        <f>IF(N621="základní",J621,0)</f>
        <v>0</v>
      </c>
      <c r="BF621" s="216">
        <f>IF(N621="snížená",J621,0)</f>
        <v>0</v>
      </c>
      <c r="BG621" s="216">
        <f>IF(N621="zákl. přenesená",J621,0)</f>
        <v>0</v>
      </c>
      <c r="BH621" s="216">
        <f>IF(N621="sníž. přenesená",J621,0)</f>
        <v>0</v>
      </c>
      <c r="BI621" s="216">
        <f>IF(N621="nulová",J621,0)</f>
        <v>0</v>
      </c>
      <c r="BJ621" s="16" t="s">
        <v>78</v>
      </c>
      <c r="BK621" s="216">
        <f>ROUND(I621*H621,2)</f>
        <v>0</v>
      </c>
      <c r="BL621" s="16" t="s">
        <v>256</v>
      </c>
      <c r="BM621" s="16" t="s">
        <v>1423</v>
      </c>
    </row>
    <row r="622" s="1" customFormat="1" ht="16.5" customHeight="1">
      <c r="B622" s="37"/>
      <c r="C622" s="205" t="s">
        <v>1424</v>
      </c>
      <c r="D622" s="205" t="s">
        <v>186</v>
      </c>
      <c r="E622" s="206" t="s">
        <v>1425</v>
      </c>
      <c r="F622" s="207" t="s">
        <v>1426</v>
      </c>
      <c r="G622" s="208" t="s">
        <v>327</v>
      </c>
      <c r="H622" s="209">
        <v>20.760000000000002</v>
      </c>
      <c r="I622" s="210"/>
      <c r="J622" s="211">
        <f>ROUND(I622*H622,2)</f>
        <v>0</v>
      </c>
      <c r="K622" s="207" t="s">
        <v>197</v>
      </c>
      <c r="L622" s="42"/>
      <c r="M622" s="212" t="s">
        <v>1</v>
      </c>
      <c r="N622" s="213" t="s">
        <v>41</v>
      </c>
      <c r="O622" s="78"/>
      <c r="P622" s="214">
        <f>O622*H622</f>
        <v>0</v>
      </c>
      <c r="Q622" s="214">
        <v>0.00020000000000000001</v>
      </c>
      <c r="R622" s="214">
        <f>Q622*H622</f>
        <v>0.0041520000000000003</v>
      </c>
      <c r="S622" s="214">
        <v>0</v>
      </c>
      <c r="T622" s="215">
        <f>S622*H622</f>
        <v>0</v>
      </c>
      <c r="AR622" s="16" t="s">
        <v>256</v>
      </c>
      <c r="AT622" s="16" t="s">
        <v>186</v>
      </c>
      <c r="AU622" s="16" t="s">
        <v>80</v>
      </c>
      <c r="AY622" s="16" t="s">
        <v>184</v>
      </c>
      <c r="BE622" s="216">
        <f>IF(N622="základní",J622,0)</f>
        <v>0</v>
      </c>
      <c r="BF622" s="216">
        <f>IF(N622="snížená",J622,0)</f>
        <v>0</v>
      </c>
      <c r="BG622" s="216">
        <f>IF(N622="zákl. přenesená",J622,0)</f>
        <v>0</v>
      </c>
      <c r="BH622" s="216">
        <f>IF(N622="sníž. přenesená",J622,0)</f>
        <v>0</v>
      </c>
      <c r="BI622" s="216">
        <f>IF(N622="nulová",J622,0)</f>
        <v>0</v>
      </c>
      <c r="BJ622" s="16" t="s">
        <v>78</v>
      </c>
      <c r="BK622" s="216">
        <f>ROUND(I622*H622,2)</f>
        <v>0</v>
      </c>
      <c r="BL622" s="16" t="s">
        <v>256</v>
      </c>
      <c r="BM622" s="16" t="s">
        <v>1427</v>
      </c>
    </row>
    <row r="623" s="11" customFormat="1">
      <c r="B623" s="217"/>
      <c r="C623" s="218"/>
      <c r="D623" s="219" t="s">
        <v>192</v>
      </c>
      <c r="E623" s="220" t="s">
        <v>1</v>
      </c>
      <c r="F623" s="221" t="s">
        <v>1428</v>
      </c>
      <c r="G623" s="218"/>
      <c r="H623" s="222">
        <v>20.760000000000002</v>
      </c>
      <c r="I623" s="223"/>
      <c r="J623" s="218"/>
      <c r="K623" s="218"/>
      <c r="L623" s="224"/>
      <c r="M623" s="225"/>
      <c r="N623" s="226"/>
      <c r="O623" s="226"/>
      <c r="P623" s="226"/>
      <c r="Q623" s="226"/>
      <c r="R623" s="226"/>
      <c r="S623" s="226"/>
      <c r="T623" s="227"/>
      <c r="AT623" s="228" t="s">
        <v>192</v>
      </c>
      <c r="AU623" s="228" t="s">
        <v>80</v>
      </c>
      <c r="AV623" s="11" t="s">
        <v>80</v>
      </c>
      <c r="AW623" s="11" t="s">
        <v>32</v>
      </c>
      <c r="AX623" s="11" t="s">
        <v>78</v>
      </c>
      <c r="AY623" s="228" t="s">
        <v>184</v>
      </c>
    </row>
    <row r="624" s="1" customFormat="1" ht="16.5" customHeight="1">
      <c r="B624" s="37"/>
      <c r="C624" s="229" t="s">
        <v>1429</v>
      </c>
      <c r="D624" s="229" t="s">
        <v>257</v>
      </c>
      <c r="E624" s="230" t="s">
        <v>1430</v>
      </c>
      <c r="F624" s="231" t="s">
        <v>1431</v>
      </c>
      <c r="G624" s="232" t="s">
        <v>327</v>
      </c>
      <c r="H624" s="233">
        <v>25.120000000000001</v>
      </c>
      <c r="I624" s="234"/>
      <c r="J624" s="235">
        <f>ROUND(I624*H624,2)</f>
        <v>0</v>
      </c>
      <c r="K624" s="231" t="s">
        <v>197</v>
      </c>
      <c r="L624" s="236"/>
      <c r="M624" s="237" t="s">
        <v>1</v>
      </c>
      <c r="N624" s="238" t="s">
        <v>41</v>
      </c>
      <c r="O624" s="78"/>
      <c r="P624" s="214">
        <f>O624*H624</f>
        <v>0</v>
      </c>
      <c r="Q624" s="214">
        <v>2.0000000000000002E-05</v>
      </c>
      <c r="R624" s="214">
        <f>Q624*H624</f>
        <v>0.00050240000000000007</v>
      </c>
      <c r="S624" s="214">
        <v>0</v>
      </c>
      <c r="T624" s="215">
        <f>S624*H624</f>
        <v>0</v>
      </c>
      <c r="AR624" s="16" t="s">
        <v>346</v>
      </c>
      <c r="AT624" s="16" t="s">
        <v>257</v>
      </c>
      <c r="AU624" s="16" t="s">
        <v>80</v>
      </c>
      <c r="AY624" s="16" t="s">
        <v>184</v>
      </c>
      <c r="BE624" s="216">
        <f>IF(N624="základní",J624,0)</f>
        <v>0</v>
      </c>
      <c r="BF624" s="216">
        <f>IF(N624="snížená",J624,0)</f>
        <v>0</v>
      </c>
      <c r="BG624" s="216">
        <f>IF(N624="zákl. přenesená",J624,0)</f>
        <v>0</v>
      </c>
      <c r="BH624" s="216">
        <f>IF(N624="sníž. přenesená",J624,0)</f>
        <v>0</v>
      </c>
      <c r="BI624" s="216">
        <f>IF(N624="nulová",J624,0)</f>
        <v>0</v>
      </c>
      <c r="BJ624" s="16" t="s">
        <v>78</v>
      </c>
      <c r="BK624" s="216">
        <f>ROUND(I624*H624,2)</f>
        <v>0</v>
      </c>
      <c r="BL624" s="16" t="s">
        <v>256</v>
      </c>
      <c r="BM624" s="16" t="s">
        <v>1432</v>
      </c>
    </row>
    <row r="625" s="11" customFormat="1">
      <c r="B625" s="217"/>
      <c r="C625" s="218"/>
      <c r="D625" s="219" t="s">
        <v>192</v>
      </c>
      <c r="E625" s="220" t="s">
        <v>1</v>
      </c>
      <c r="F625" s="221" t="s">
        <v>1433</v>
      </c>
      <c r="G625" s="218"/>
      <c r="H625" s="222">
        <v>22.835999999999999</v>
      </c>
      <c r="I625" s="223"/>
      <c r="J625" s="218"/>
      <c r="K625" s="218"/>
      <c r="L625" s="224"/>
      <c r="M625" s="225"/>
      <c r="N625" s="226"/>
      <c r="O625" s="226"/>
      <c r="P625" s="226"/>
      <c r="Q625" s="226"/>
      <c r="R625" s="226"/>
      <c r="S625" s="226"/>
      <c r="T625" s="227"/>
      <c r="AT625" s="228" t="s">
        <v>192</v>
      </c>
      <c r="AU625" s="228" t="s">
        <v>80</v>
      </c>
      <c r="AV625" s="11" t="s">
        <v>80</v>
      </c>
      <c r="AW625" s="11" t="s">
        <v>32</v>
      </c>
      <c r="AX625" s="11" t="s">
        <v>78</v>
      </c>
      <c r="AY625" s="228" t="s">
        <v>184</v>
      </c>
    </row>
    <row r="626" s="11" customFormat="1">
      <c r="B626" s="217"/>
      <c r="C626" s="218"/>
      <c r="D626" s="219" t="s">
        <v>192</v>
      </c>
      <c r="E626" s="218"/>
      <c r="F626" s="221" t="s">
        <v>1434</v>
      </c>
      <c r="G626" s="218"/>
      <c r="H626" s="222">
        <v>25.120000000000001</v>
      </c>
      <c r="I626" s="223"/>
      <c r="J626" s="218"/>
      <c r="K626" s="218"/>
      <c r="L626" s="224"/>
      <c r="M626" s="225"/>
      <c r="N626" s="226"/>
      <c r="O626" s="226"/>
      <c r="P626" s="226"/>
      <c r="Q626" s="226"/>
      <c r="R626" s="226"/>
      <c r="S626" s="226"/>
      <c r="T626" s="227"/>
      <c r="AT626" s="228" t="s">
        <v>192</v>
      </c>
      <c r="AU626" s="228" t="s">
        <v>80</v>
      </c>
      <c r="AV626" s="11" t="s">
        <v>80</v>
      </c>
      <c r="AW626" s="11" t="s">
        <v>4</v>
      </c>
      <c r="AX626" s="11" t="s">
        <v>78</v>
      </c>
      <c r="AY626" s="228" t="s">
        <v>184</v>
      </c>
    </row>
    <row r="627" s="1" customFormat="1" ht="16.5" customHeight="1">
      <c r="B627" s="37"/>
      <c r="C627" s="205" t="s">
        <v>1435</v>
      </c>
      <c r="D627" s="205" t="s">
        <v>186</v>
      </c>
      <c r="E627" s="206" t="s">
        <v>1436</v>
      </c>
      <c r="F627" s="207" t="s">
        <v>1437</v>
      </c>
      <c r="G627" s="208" t="s">
        <v>327</v>
      </c>
      <c r="H627" s="209">
        <v>20.760000000000002</v>
      </c>
      <c r="I627" s="210"/>
      <c r="J627" s="211">
        <f>ROUND(I627*H627,2)</f>
        <v>0</v>
      </c>
      <c r="K627" s="207" t="s">
        <v>197</v>
      </c>
      <c r="L627" s="42"/>
      <c r="M627" s="212" t="s">
        <v>1</v>
      </c>
      <c r="N627" s="213" t="s">
        <v>41</v>
      </c>
      <c r="O627" s="78"/>
      <c r="P627" s="214">
        <f>O627*H627</f>
        <v>0</v>
      </c>
      <c r="Q627" s="214">
        <v>0.002</v>
      </c>
      <c r="R627" s="214">
        <f>Q627*H627</f>
        <v>0.041520000000000001</v>
      </c>
      <c r="S627" s="214">
        <v>0</v>
      </c>
      <c r="T627" s="215">
        <f>S627*H627</f>
        <v>0</v>
      </c>
      <c r="AR627" s="16" t="s">
        <v>256</v>
      </c>
      <c r="AT627" s="16" t="s">
        <v>186</v>
      </c>
      <c r="AU627" s="16" t="s">
        <v>80</v>
      </c>
      <c r="AY627" s="16" t="s">
        <v>184</v>
      </c>
      <c r="BE627" s="216">
        <f>IF(N627="základní",J627,0)</f>
        <v>0</v>
      </c>
      <c r="BF627" s="216">
        <f>IF(N627="snížená",J627,0)</f>
        <v>0</v>
      </c>
      <c r="BG627" s="216">
        <f>IF(N627="zákl. přenesená",J627,0)</f>
        <v>0</v>
      </c>
      <c r="BH627" s="216">
        <f>IF(N627="sníž. přenesená",J627,0)</f>
        <v>0</v>
      </c>
      <c r="BI627" s="216">
        <f>IF(N627="nulová",J627,0)</f>
        <v>0</v>
      </c>
      <c r="BJ627" s="16" t="s">
        <v>78</v>
      </c>
      <c r="BK627" s="216">
        <f>ROUND(I627*H627,2)</f>
        <v>0</v>
      </c>
      <c r="BL627" s="16" t="s">
        <v>256</v>
      </c>
      <c r="BM627" s="16" t="s">
        <v>1438</v>
      </c>
    </row>
    <row r="628" s="11" customFormat="1">
      <c r="B628" s="217"/>
      <c r="C628" s="218"/>
      <c r="D628" s="219" t="s">
        <v>192</v>
      </c>
      <c r="E628" s="220" t="s">
        <v>1</v>
      </c>
      <c r="F628" s="221" t="s">
        <v>1428</v>
      </c>
      <c r="G628" s="218"/>
      <c r="H628" s="222">
        <v>20.760000000000002</v>
      </c>
      <c r="I628" s="223"/>
      <c r="J628" s="218"/>
      <c r="K628" s="218"/>
      <c r="L628" s="224"/>
      <c r="M628" s="225"/>
      <c r="N628" s="226"/>
      <c r="O628" s="226"/>
      <c r="P628" s="226"/>
      <c r="Q628" s="226"/>
      <c r="R628" s="226"/>
      <c r="S628" s="226"/>
      <c r="T628" s="227"/>
      <c r="AT628" s="228" t="s">
        <v>192</v>
      </c>
      <c r="AU628" s="228" t="s">
        <v>80</v>
      </c>
      <c r="AV628" s="11" t="s">
        <v>80</v>
      </c>
      <c r="AW628" s="11" t="s">
        <v>32</v>
      </c>
      <c r="AX628" s="11" t="s">
        <v>78</v>
      </c>
      <c r="AY628" s="228" t="s">
        <v>184</v>
      </c>
    </row>
    <row r="629" s="1" customFormat="1" ht="16.5" customHeight="1">
      <c r="B629" s="37"/>
      <c r="C629" s="229" t="s">
        <v>1439</v>
      </c>
      <c r="D629" s="229" t="s">
        <v>257</v>
      </c>
      <c r="E629" s="230" t="s">
        <v>1440</v>
      </c>
      <c r="F629" s="231" t="s">
        <v>1441</v>
      </c>
      <c r="G629" s="232" t="s">
        <v>189</v>
      </c>
      <c r="H629" s="233">
        <v>29.687000000000001</v>
      </c>
      <c r="I629" s="234"/>
      <c r="J629" s="235">
        <f>ROUND(I629*H629,2)</f>
        <v>0</v>
      </c>
      <c r="K629" s="231" t="s">
        <v>1</v>
      </c>
      <c r="L629" s="236"/>
      <c r="M629" s="237" t="s">
        <v>1</v>
      </c>
      <c r="N629" s="238" t="s">
        <v>41</v>
      </c>
      <c r="O629" s="78"/>
      <c r="P629" s="214">
        <f>O629*H629</f>
        <v>0</v>
      </c>
      <c r="Q629" s="214">
        <v>0.0126</v>
      </c>
      <c r="R629" s="214">
        <f>Q629*H629</f>
        <v>0.37405620000000001</v>
      </c>
      <c r="S629" s="214">
        <v>0</v>
      </c>
      <c r="T629" s="215">
        <f>S629*H629</f>
        <v>0</v>
      </c>
      <c r="AR629" s="16" t="s">
        <v>346</v>
      </c>
      <c r="AT629" s="16" t="s">
        <v>257</v>
      </c>
      <c r="AU629" s="16" t="s">
        <v>80</v>
      </c>
      <c r="AY629" s="16" t="s">
        <v>184</v>
      </c>
      <c r="BE629" s="216">
        <f>IF(N629="základní",J629,0)</f>
        <v>0</v>
      </c>
      <c r="BF629" s="216">
        <f>IF(N629="snížená",J629,0)</f>
        <v>0</v>
      </c>
      <c r="BG629" s="216">
        <f>IF(N629="zákl. přenesená",J629,0)</f>
        <v>0</v>
      </c>
      <c r="BH629" s="216">
        <f>IF(N629="sníž. přenesená",J629,0)</f>
        <v>0</v>
      </c>
      <c r="BI629" s="216">
        <f>IF(N629="nulová",J629,0)</f>
        <v>0</v>
      </c>
      <c r="BJ629" s="16" t="s">
        <v>78</v>
      </c>
      <c r="BK629" s="216">
        <f>ROUND(I629*H629,2)</f>
        <v>0</v>
      </c>
      <c r="BL629" s="16" t="s">
        <v>256</v>
      </c>
      <c r="BM629" s="16" t="s">
        <v>1442</v>
      </c>
    </row>
    <row r="630" s="11" customFormat="1">
      <c r="B630" s="217"/>
      <c r="C630" s="218"/>
      <c r="D630" s="219" t="s">
        <v>192</v>
      </c>
      <c r="E630" s="220" t="s">
        <v>1</v>
      </c>
      <c r="F630" s="221" t="s">
        <v>1443</v>
      </c>
      <c r="G630" s="218"/>
      <c r="H630" s="222">
        <v>26.988</v>
      </c>
      <c r="I630" s="223"/>
      <c r="J630" s="218"/>
      <c r="K630" s="218"/>
      <c r="L630" s="224"/>
      <c r="M630" s="225"/>
      <c r="N630" s="226"/>
      <c r="O630" s="226"/>
      <c r="P630" s="226"/>
      <c r="Q630" s="226"/>
      <c r="R630" s="226"/>
      <c r="S630" s="226"/>
      <c r="T630" s="227"/>
      <c r="AT630" s="228" t="s">
        <v>192</v>
      </c>
      <c r="AU630" s="228" t="s">
        <v>80</v>
      </c>
      <c r="AV630" s="11" t="s">
        <v>80</v>
      </c>
      <c r="AW630" s="11" t="s">
        <v>32</v>
      </c>
      <c r="AX630" s="11" t="s">
        <v>78</v>
      </c>
      <c r="AY630" s="228" t="s">
        <v>184</v>
      </c>
    </row>
    <row r="631" s="11" customFormat="1">
      <c r="B631" s="217"/>
      <c r="C631" s="218"/>
      <c r="D631" s="219" t="s">
        <v>192</v>
      </c>
      <c r="E631" s="218"/>
      <c r="F631" s="221" t="s">
        <v>1444</v>
      </c>
      <c r="G631" s="218"/>
      <c r="H631" s="222">
        <v>29.687000000000001</v>
      </c>
      <c r="I631" s="223"/>
      <c r="J631" s="218"/>
      <c r="K631" s="218"/>
      <c r="L631" s="224"/>
      <c r="M631" s="225"/>
      <c r="N631" s="226"/>
      <c r="O631" s="226"/>
      <c r="P631" s="226"/>
      <c r="Q631" s="226"/>
      <c r="R631" s="226"/>
      <c r="S631" s="226"/>
      <c r="T631" s="227"/>
      <c r="AT631" s="228" t="s">
        <v>192</v>
      </c>
      <c r="AU631" s="228" t="s">
        <v>80</v>
      </c>
      <c r="AV631" s="11" t="s">
        <v>80</v>
      </c>
      <c r="AW631" s="11" t="s">
        <v>4</v>
      </c>
      <c r="AX631" s="11" t="s">
        <v>78</v>
      </c>
      <c r="AY631" s="228" t="s">
        <v>184</v>
      </c>
    </row>
    <row r="632" s="1" customFormat="1" ht="16.5" customHeight="1">
      <c r="B632" s="37"/>
      <c r="C632" s="205" t="s">
        <v>1445</v>
      </c>
      <c r="D632" s="205" t="s">
        <v>186</v>
      </c>
      <c r="E632" s="206" t="s">
        <v>1446</v>
      </c>
      <c r="F632" s="207" t="s">
        <v>1447</v>
      </c>
      <c r="G632" s="208" t="s">
        <v>241</v>
      </c>
      <c r="H632" s="209">
        <v>0.42899999999999999</v>
      </c>
      <c r="I632" s="210"/>
      <c r="J632" s="211">
        <f>ROUND(I632*H632,2)</f>
        <v>0</v>
      </c>
      <c r="K632" s="207" t="s">
        <v>197</v>
      </c>
      <c r="L632" s="42"/>
      <c r="M632" s="212" t="s">
        <v>1</v>
      </c>
      <c r="N632" s="213" t="s">
        <v>41</v>
      </c>
      <c r="O632" s="78"/>
      <c r="P632" s="214">
        <f>O632*H632</f>
        <v>0</v>
      </c>
      <c r="Q632" s="214">
        <v>0</v>
      </c>
      <c r="R632" s="214">
        <f>Q632*H632</f>
        <v>0</v>
      </c>
      <c r="S632" s="214">
        <v>0</v>
      </c>
      <c r="T632" s="215">
        <f>S632*H632</f>
        <v>0</v>
      </c>
      <c r="AR632" s="16" t="s">
        <v>256</v>
      </c>
      <c r="AT632" s="16" t="s">
        <v>186</v>
      </c>
      <c r="AU632" s="16" t="s">
        <v>80</v>
      </c>
      <c r="AY632" s="16" t="s">
        <v>184</v>
      </c>
      <c r="BE632" s="216">
        <f>IF(N632="základní",J632,0)</f>
        <v>0</v>
      </c>
      <c r="BF632" s="216">
        <f>IF(N632="snížená",J632,0)</f>
        <v>0</v>
      </c>
      <c r="BG632" s="216">
        <f>IF(N632="zákl. přenesená",J632,0)</f>
        <v>0</v>
      </c>
      <c r="BH632" s="216">
        <f>IF(N632="sníž. přenesená",J632,0)</f>
        <v>0</v>
      </c>
      <c r="BI632" s="216">
        <f>IF(N632="nulová",J632,0)</f>
        <v>0</v>
      </c>
      <c r="BJ632" s="16" t="s">
        <v>78</v>
      </c>
      <c r="BK632" s="216">
        <f>ROUND(I632*H632,2)</f>
        <v>0</v>
      </c>
      <c r="BL632" s="16" t="s">
        <v>256</v>
      </c>
      <c r="BM632" s="16" t="s">
        <v>1448</v>
      </c>
    </row>
    <row r="633" s="10" customFormat="1" ht="22.8" customHeight="1">
      <c r="B633" s="189"/>
      <c r="C633" s="190"/>
      <c r="D633" s="191" t="s">
        <v>69</v>
      </c>
      <c r="E633" s="203" t="s">
        <v>1449</v>
      </c>
      <c r="F633" s="203" t="s">
        <v>1450</v>
      </c>
      <c r="G633" s="190"/>
      <c r="H633" s="190"/>
      <c r="I633" s="193"/>
      <c r="J633" s="204">
        <f>BK633</f>
        <v>0</v>
      </c>
      <c r="K633" s="190"/>
      <c r="L633" s="195"/>
      <c r="M633" s="196"/>
      <c r="N633" s="197"/>
      <c r="O633" s="197"/>
      <c r="P633" s="198">
        <f>SUM(P634:P643)</f>
        <v>0</v>
      </c>
      <c r="Q633" s="197"/>
      <c r="R633" s="198">
        <f>SUM(R634:R643)</f>
        <v>0.34540851</v>
      </c>
      <c r="S633" s="197"/>
      <c r="T633" s="199">
        <f>SUM(T634:T643)</f>
        <v>0</v>
      </c>
      <c r="AR633" s="200" t="s">
        <v>80</v>
      </c>
      <c r="AT633" s="201" t="s">
        <v>69</v>
      </c>
      <c r="AU633" s="201" t="s">
        <v>78</v>
      </c>
      <c r="AY633" s="200" t="s">
        <v>184</v>
      </c>
      <c r="BK633" s="202">
        <f>SUM(BK634:BK643)</f>
        <v>0</v>
      </c>
    </row>
    <row r="634" s="1" customFormat="1" ht="16.5" customHeight="1">
      <c r="B634" s="37"/>
      <c r="C634" s="205" t="s">
        <v>1451</v>
      </c>
      <c r="D634" s="205" t="s">
        <v>186</v>
      </c>
      <c r="E634" s="206" t="s">
        <v>1452</v>
      </c>
      <c r="F634" s="207" t="s">
        <v>1453</v>
      </c>
      <c r="G634" s="208" t="s">
        <v>189</v>
      </c>
      <c r="H634" s="209">
        <v>1114.221</v>
      </c>
      <c r="I634" s="210"/>
      <c r="J634" s="211">
        <f>ROUND(I634*H634,2)</f>
        <v>0</v>
      </c>
      <c r="K634" s="207" t="s">
        <v>197</v>
      </c>
      <c r="L634" s="42"/>
      <c r="M634" s="212" t="s">
        <v>1</v>
      </c>
      <c r="N634" s="213" t="s">
        <v>41</v>
      </c>
      <c r="O634" s="78"/>
      <c r="P634" s="214">
        <f>O634*H634</f>
        <v>0</v>
      </c>
      <c r="Q634" s="214">
        <v>0</v>
      </c>
      <c r="R634" s="214">
        <f>Q634*H634</f>
        <v>0</v>
      </c>
      <c r="S634" s="214">
        <v>0</v>
      </c>
      <c r="T634" s="215">
        <f>S634*H634</f>
        <v>0</v>
      </c>
      <c r="AR634" s="16" t="s">
        <v>256</v>
      </c>
      <c r="AT634" s="16" t="s">
        <v>186</v>
      </c>
      <c r="AU634" s="16" t="s">
        <v>80</v>
      </c>
      <c r="AY634" s="16" t="s">
        <v>184</v>
      </c>
      <c r="BE634" s="216">
        <f>IF(N634="základní",J634,0)</f>
        <v>0</v>
      </c>
      <c r="BF634" s="216">
        <f>IF(N634="snížená",J634,0)</f>
        <v>0</v>
      </c>
      <c r="BG634" s="216">
        <f>IF(N634="zákl. přenesená",J634,0)</f>
        <v>0</v>
      </c>
      <c r="BH634" s="216">
        <f>IF(N634="sníž. přenesená",J634,0)</f>
        <v>0</v>
      </c>
      <c r="BI634" s="216">
        <f>IF(N634="nulová",J634,0)</f>
        <v>0</v>
      </c>
      <c r="BJ634" s="16" t="s">
        <v>78</v>
      </c>
      <c r="BK634" s="216">
        <f>ROUND(I634*H634,2)</f>
        <v>0</v>
      </c>
      <c r="BL634" s="16" t="s">
        <v>256</v>
      </c>
      <c r="BM634" s="16" t="s">
        <v>1454</v>
      </c>
    </row>
    <row r="635" s="11" customFormat="1">
      <c r="B635" s="217"/>
      <c r="C635" s="218"/>
      <c r="D635" s="219" t="s">
        <v>192</v>
      </c>
      <c r="E635" s="220" t="s">
        <v>1</v>
      </c>
      <c r="F635" s="221" t="s">
        <v>90</v>
      </c>
      <c r="G635" s="218"/>
      <c r="H635" s="222">
        <v>1114.221</v>
      </c>
      <c r="I635" s="223"/>
      <c r="J635" s="218"/>
      <c r="K635" s="218"/>
      <c r="L635" s="224"/>
      <c r="M635" s="225"/>
      <c r="N635" s="226"/>
      <c r="O635" s="226"/>
      <c r="P635" s="226"/>
      <c r="Q635" s="226"/>
      <c r="R635" s="226"/>
      <c r="S635" s="226"/>
      <c r="T635" s="227"/>
      <c r="AT635" s="228" t="s">
        <v>192</v>
      </c>
      <c r="AU635" s="228" t="s">
        <v>80</v>
      </c>
      <c r="AV635" s="11" t="s">
        <v>80</v>
      </c>
      <c r="AW635" s="11" t="s">
        <v>32</v>
      </c>
      <c r="AX635" s="11" t="s">
        <v>78</v>
      </c>
      <c r="AY635" s="228" t="s">
        <v>184</v>
      </c>
    </row>
    <row r="636" s="1" customFormat="1" ht="16.5" customHeight="1">
      <c r="B636" s="37"/>
      <c r="C636" s="205" t="s">
        <v>1455</v>
      </c>
      <c r="D636" s="205" t="s">
        <v>186</v>
      </c>
      <c r="E636" s="206" t="s">
        <v>1456</v>
      </c>
      <c r="F636" s="207" t="s">
        <v>1457</v>
      </c>
      <c r="G636" s="208" t="s">
        <v>189</v>
      </c>
      <c r="H636" s="209">
        <v>1114.221</v>
      </c>
      <c r="I636" s="210"/>
      <c r="J636" s="211">
        <f>ROUND(I636*H636,2)</f>
        <v>0</v>
      </c>
      <c r="K636" s="207" t="s">
        <v>197</v>
      </c>
      <c r="L636" s="42"/>
      <c r="M636" s="212" t="s">
        <v>1</v>
      </c>
      <c r="N636" s="213" t="s">
        <v>41</v>
      </c>
      <c r="O636" s="78"/>
      <c r="P636" s="214">
        <f>O636*H636</f>
        <v>0</v>
      </c>
      <c r="Q636" s="214">
        <v>0.00029</v>
      </c>
      <c r="R636" s="214">
        <f>Q636*H636</f>
        <v>0.32312409000000003</v>
      </c>
      <c r="S636" s="214">
        <v>0</v>
      </c>
      <c r="T636" s="215">
        <f>S636*H636</f>
        <v>0</v>
      </c>
      <c r="AR636" s="16" t="s">
        <v>256</v>
      </c>
      <c r="AT636" s="16" t="s">
        <v>186</v>
      </c>
      <c r="AU636" s="16" t="s">
        <v>80</v>
      </c>
      <c r="AY636" s="16" t="s">
        <v>184</v>
      </c>
      <c r="BE636" s="216">
        <f>IF(N636="základní",J636,0)</f>
        <v>0</v>
      </c>
      <c r="BF636" s="216">
        <f>IF(N636="snížená",J636,0)</f>
        <v>0</v>
      </c>
      <c r="BG636" s="216">
        <f>IF(N636="zákl. přenesená",J636,0)</f>
        <v>0</v>
      </c>
      <c r="BH636" s="216">
        <f>IF(N636="sníž. přenesená",J636,0)</f>
        <v>0</v>
      </c>
      <c r="BI636" s="216">
        <f>IF(N636="nulová",J636,0)</f>
        <v>0</v>
      </c>
      <c r="BJ636" s="16" t="s">
        <v>78</v>
      </c>
      <c r="BK636" s="216">
        <f>ROUND(I636*H636,2)</f>
        <v>0</v>
      </c>
      <c r="BL636" s="16" t="s">
        <v>256</v>
      </c>
      <c r="BM636" s="16" t="s">
        <v>1458</v>
      </c>
    </row>
    <row r="637" s="11" customFormat="1">
      <c r="B637" s="217"/>
      <c r="C637" s="218"/>
      <c r="D637" s="219" t="s">
        <v>192</v>
      </c>
      <c r="E637" s="220" t="s">
        <v>90</v>
      </c>
      <c r="F637" s="221" t="s">
        <v>1459</v>
      </c>
      <c r="G637" s="218"/>
      <c r="H637" s="222">
        <v>1114.221</v>
      </c>
      <c r="I637" s="223"/>
      <c r="J637" s="218"/>
      <c r="K637" s="218"/>
      <c r="L637" s="224"/>
      <c r="M637" s="225"/>
      <c r="N637" s="226"/>
      <c r="O637" s="226"/>
      <c r="P637" s="226"/>
      <c r="Q637" s="226"/>
      <c r="R637" s="226"/>
      <c r="S637" s="226"/>
      <c r="T637" s="227"/>
      <c r="AT637" s="228" t="s">
        <v>192</v>
      </c>
      <c r="AU637" s="228" t="s">
        <v>80</v>
      </c>
      <c r="AV637" s="11" t="s">
        <v>80</v>
      </c>
      <c r="AW637" s="11" t="s">
        <v>32</v>
      </c>
      <c r="AX637" s="11" t="s">
        <v>78</v>
      </c>
      <c r="AY637" s="228" t="s">
        <v>184</v>
      </c>
    </row>
    <row r="638" s="1" customFormat="1" ht="16.5" customHeight="1">
      <c r="B638" s="37"/>
      <c r="C638" s="205" t="s">
        <v>1460</v>
      </c>
      <c r="D638" s="205" t="s">
        <v>186</v>
      </c>
      <c r="E638" s="206" t="s">
        <v>1461</v>
      </c>
      <c r="F638" s="207" t="s">
        <v>1462</v>
      </c>
      <c r="G638" s="208" t="s">
        <v>327</v>
      </c>
      <c r="H638" s="209">
        <v>1114.221</v>
      </c>
      <c r="I638" s="210"/>
      <c r="J638" s="211">
        <f>ROUND(I638*H638,2)</f>
        <v>0</v>
      </c>
      <c r="K638" s="207" t="s">
        <v>197</v>
      </c>
      <c r="L638" s="42"/>
      <c r="M638" s="212" t="s">
        <v>1</v>
      </c>
      <c r="N638" s="213" t="s">
        <v>41</v>
      </c>
      <c r="O638" s="78"/>
      <c r="P638" s="214">
        <f>O638*H638</f>
        <v>0</v>
      </c>
      <c r="Q638" s="214">
        <v>0</v>
      </c>
      <c r="R638" s="214">
        <f>Q638*H638</f>
        <v>0</v>
      </c>
      <c r="S638" s="214">
        <v>0</v>
      </c>
      <c r="T638" s="215">
        <f>S638*H638</f>
        <v>0</v>
      </c>
      <c r="AR638" s="16" t="s">
        <v>256</v>
      </c>
      <c r="AT638" s="16" t="s">
        <v>186</v>
      </c>
      <c r="AU638" s="16" t="s">
        <v>80</v>
      </c>
      <c r="AY638" s="16" t="s">
        <v>184</v>
      </c>
      <c r="BE638" s="216">
        <f>IF(N638="základní",J638,0)</f>
        <v>0</v>
      </c>
      <c r="BF638" s="216">
        <f>IF(N638="snížená",J638,0)</f>
        <v>0</v>
      </c>
      <c r="BG638" s="216">
        <f>IF(N638="zákl. přenesená",J638,0)</f>
        <v>0</v>
      </c>
      <c r="BH638" s="216">
        <f>IF(N638="sníž. přenesená",J638,0)</f>
        <v>0</v>
      </c>
      <c r="BI638" s="216">
        <f>IF(N638="nulová",J638,0)</f>
        <v>0</v>
      </c>
      <c r="BJ638" s="16" t="s">
        <v>78</v>
      </c>
      <c r="BK638" s="216">
        <f>ROUND(I638*H638,2)</f>
        <v>0</v>
      </c>
      <c r="BL638" s="16" t="s">
        <v>256</v>
      </c>
      <c r="BM638" s="16" t="s">
        <v>1463</v>
      </c>
    </row>
    <row r="639" s="11" customFormat="1">
      <c r="B639" s="217"/>
      <c r="C639" s="218"/>
      <c r="D639" s="219" t="s">
        <v>192</v>
      </c>
      <c r="E639" s="220" t="s">
        <v>1</v>
      </c>
      <c r="F639" s="221" t="s">
        <v>90</v>
      </c>
      <c r="G639" s="218"/>
      <c r="H639" s="222">
        <v>1114.221</v>
      </c>
      <c r="I639" s="223"/>
      <c r="J639" s="218"/>
      <c r="K639" s="218"/>
      <c r="L639" s="224"/>
      <c r="M639" s="225"/>
      <c r="N639" s="226"/>
      <c r="O639" s="226"/>
      <c r="P639" s="226"/>
      <c r="Q639" s="226"/>
      <c r="R639" s="226"/>
      <c r="S639" s="226"/>
      <c r="T639" s="227"/>
      <c r="AT639" s="228" t="s">
        <v>192</v>
      </c>
      <c r="AU639" s="228" t="s">
        <v>80</v>
      </c>
      <c r="AV639" s="11" t="s">
        <v>80</v>
      </c>
      <c r="AW639" s="11" t="s">
        <v>32</v>
      </c>
      <c r="AX639" s="11" t="s">
        <v>78</v>
      </c>
      <c r="AY639" s="228" t="s">
        <v>184</v>
      </c>
    </row>
    <row r="640" s="1" customFormat="1" ht="16.5" customHeight="1">
      <c r="B640" s="37"/>
      <c r="C640" s="205" t="s">
        <v>1464</v>
      </c>
      <c r="D640" s="205" t="s">
        <v>186</v>
      </c>
      <c r="E640" s="206" t="s">
        <v>1465</v>
      </c>
      <c r="F640" s="207" t="s">
        <v>1466</v>
      </c>
      <c r="G640" s="208" t="s">
        <v>189</v>
      </c>
      <c r="H640" s="209">
        <v>1114.221</v>
      </c>
      <c r="I640" s="210"/>
      <c r="J640" s="211">
        <f>ROUND(I640*H640,2)</f>
        <v>0</v>
      </c>
      <c r="K640" s="207" t="s">
        <v>197</v>
      </c>
      <c r="L640" s="42"/>
      <c r="M640" s="212" t="s">
        <v>1</v>
      </c>
      <c r="N640" s="213" t="s">
        <v>41</v>
      </c>
      <c r="O640" s="78"/>
      <c r="P640" s="214">
        <f>O640*H640</f>
        <v>0</v>
      </c>
      <c r="Q640" s="214">
        <v>1.0000000000000001E-05</v>
      </c>
      <c r="R640" s="214">
        <f>Q640*H640</f>
        <v>0.011142210000000001</v>
      </c>
      <c r="S640" s="214">
        <v>0</v>
      </c>
      <c r="T640" s="215">
        <f>S640*H640</f>
        <v>0</v>
      </c>
      <c r="AR640" s="16" t="s">
        <v>256</v>
      </c>
      <c r="AT640" s="16" t="s">
        <v>186</v>
      </c>
      <c r="AU640" s="16" t="s">
        <v>80</v>
      </c>
      <c r="AY640" s="16" t="s">
        <v>184</v>
      </c>
      <c r="BE640" s="216">
        <f>IF(N640="základní",J640,0)</f>
        <v>0</v>
      </c>
      <c r="BF640" s="216">
        <f>IF(N640="snížená",J640,0)</f>
        <v>0</v>
      </c>
      <c r="BG640" s="216">
        <f>IF(N640="zákl. přenesená",J640,0)</f>
        <v>0</v>
      </c>
      <c r="BH640" s="216">
        <f>IF(N640="sníž. přenesená",J640,0)</f>
        <v>0</v>
      </c>
      <c r="BI640" s="216">
        <f>IF(N640="nulová",J640,0)</f>
        <v>0</v>
      </c>
      <c r="BJ640" s="16" t="s">
        <v>78</v>
      </c>
      <c r="BK640" s="216">
        <f>ROUND(I640*H640,2)</f>
        <v>0</v>
      </c>
      <c r="BL640" s="16" t="s">
        <v>256</v>
      </c>
      <c r="BM640" s="16" t="s">
        <v>1467</v>
      </c>
    </row>
    <row r="641" s="11" customFormat="1">
      <c r="B641" s="217"/>
      <c r="C641" s="218"/>
      <c r="D641" s="219" t="s">
        <v>192</v>
      </c>
      <c r="E641" s="220" t="s">
        <v>1</v>
      </c>
      <c r="F641" s="221" t="s">
        <v>90</v>
      </c>
      <c r="G641" s="218"/>
      <c r="H641" s="222">
        <v>1114.221</v>
      </c>
      <c r="I641" s="223"/>
      <c r="J641" s="218"/>
      <c r="K641" s="218"/>
      <c r="L641" s="224"/>
      <c r="M641" s="225"/>
      <c r="N641" s="226"/>
      <c r="O641" s="226"/>
      <c r="P641" s="226"/>
      <c r="Q641" s="226"/>
      <c r="R641" s="226"/>
      <c r="S641" s="226"/>
      <c r="T641" s="227"/>
      <c r="AT641" s="228" t="s">
        <v>192</v>
      </c>
      <c r="AU641" s="228" t="s">
        <v>80</v>
      </c>
      <c r="AV641" s="11" t="s">
        <v>80</v>
      </c>
      <c r="AW641" s="11" t="s">
        <v>32</v>
      </c>
      <c r="AX641" s="11" t="s">
        <v>78</v>
      </c>
      <c r="AY641" s="228" t="s">
        <v>184</v>
      </c>
    </row>
    <row r="642" s="1" customFormat="1" ht="16.5" customHeight="1">
      <c r="B642" s="37"/>
      <c r="C642" s="205" t="s">
        <v>1468</v>
      </c>
      <c r="D642" s="205" t="s">
        <v>186</v>
      </c>
      <c r="E642" s="206" t="s">
        <v>1469</v>
      </c>
      <c r="F642" s="207" t="s">
        <v>1470</v>
      </c>
      <c r="G642" s="208" t="s">
        <v>189</v>
      </c>
      <c r="H642" s="209">
        <v>1114.221</v>
      </c>
      <c r="I642" s="210"/>
      <c r="J642" s="211">
        <f>ROUND(I642*H642,2)</f>
        <v>0</v>
      </c>
      <c r="K642" s="207" t="s">
        <v>197</v>
      </c>
      <c r="L642" s="42"/>
      <c r="M642" s="212" t="s">
        <v>1</v>
      </c>
      <c r="N642" s="213" t="s">
        <v>41</v>
      </c>
      <c r="O642" s="78"/>
      <c r="P642" s="214">
        <f>O642*H642</f>
        <v>0</v>
      </c>
      <c r="Q642" s="214">
        <v>1.0000000000000001E-05</v>
      </c>
      <c r="R642" s="214">
        <f>Q642*H642</f>
        <v>0.011142210000000001</v>
      </c>
      <c r="S642" s="214">
        <v>0</v>
      </c>
      <c r="T642" s="215">
        <f>S642*H642</f>
        <v>0</v>
      </c>
      <c r="AR642" s="16" t="s">
        <v>256</v>
      </c>
      <c r="AT642" s="16" t="s">
        <v>186</v>
      </c>
      <c r="AU642" s="16" t="s">
        <v>80</v>
      </c>
      <c r="AY642" s="16" t="s">
        <v>184</v>
      </c>
      <c r="BE642" s="216">
        <f>IF(N642="základní",J642,0)</f>
        <v>0</v>
      </c>
      <c r="BF642" s="216">
        <f>IF(N642="snížená",J642,0)</f>
        <v>0</v>
      </c>
      <c r="BG642" s="216">
        <f>IF(N642="zákl. přenesená",J642,0)</f>
        <v>0</v>
      </c>
      <c r="BH642" s="216">
        <f>IF(N642="sníž. přenesená",J642,0)</f>
        <v>0</v>
      </c>
      <c r="BI642" s="216">
        <f>IF(N642="nulová",J642,0)</f>
        <v>0</v>
      </c>
      <c r="BJ642" s="16" t="s">
        <v>78</v>
      </c>
      <c r="BK642" s="216">
        <f>ROUND(I642*H642,2)</f>
        <v>0</v>
      </c>
      <c r="BL642" s="16" t="s">
        <v>256</v>
      </c>
      <c r="BM642" s="16" t="s">
        <v>1471</v>
      </c>
    </row>
    <row r="643" s="11" customFormat="1">
      <c r="B643" s="217"/>
      <c r="C643" s="218"/>
      <c r="D643" s="219" t="s">
        <v>192</v>
      </c>
      <c r="E643" s="220" t="s">
        <v>1</v>
      </c>
      <c r="F643" s="221" t="s">
        <v>90</v>
      </c>
      <c r="G643" s="218"/>
      <c r="H643" s="222">
        <v>1114.221</v>
      </c>
      <c r="I643" s="223"/>
      <c r="J643" s="218"/>
      <c r="K643" s="218"/>
      <c r="L643" s="224"/>
      <c r="M643" s="225"/>
      <c r="N643" s="226"/>
      <c r="O643" s="226"/>
      <c r="P643" s="226"/>
      <c r="Q643" s="226"/>
      <c r="R643" s="226"/>
      <c r="S643" s="226"/>
      <c r="T643" s="227"/>
      <c r="AT643" s="228" t="s">
        <v>192</v>
      </c>
      <c r="AU643" s="228" t="s">
        <v>80</v>
      </c>
      <c r="AV643" s="11" t="s">
        <v>80</v>
      </c>
      <c r="AW643" s="11" t="s">
        <v>32</v>
      </c>
      <c r="AX643" s="11" t="s">
        <v>78</v>
      </c>
      <c r="AY643" s="228" t="s">
        <v>184</v>
      </c>
    </row>
    <row r="644" s="10" customFormat="1" ht="22.8" customHeight="1">
      <c r="B644" s="189"/>
      <c r="C644" s="190"/>
      <c r="D644" s="191" t="s">
        <v>69</v>
      </c>
      <c r="E644" s="203" t="s">
        <v>1472</v>
      </c>
      <c r="F644" s="203" t="s">
        <v>1473</v>
      </c>
      <c r="G644" s="190"/>
      <c r="H644" s="190"/>
      <c r="I644" s="193"/>
      <c r="J644" s="204">
        <f>BK644</f>
        <v>0</v>
      </c>
      <c r="K644" s="190"/>
      <c r="L644" s="195"/>
      <c r="M644" s="196"/>
      <c r="N644" s="197"/>
      <c r="O644" s="197"/>
      <c r="P644" s="198">
        <f>SUM(P645:P646)</f>
        <v>0</v>
      </c>
      <c r="Q644" s="197"/>
      <c r="R644" s="198">
        <f>SUM(R645:R646)</f>
        <v>0</v>
      </c>
      <c r="S644" s="197"/>
      <c r="T644" s="199">
        <f>SUM(T645:T646)</f>
        <v>1.186234</v>
      </c>
      <c r="AR644" s="200" t="s">
        <v>80</v>
      </c>
      <c r="AT644" s="201" t="s">
        <v>69</v>
      </c>
      <c r="AU644" s="201" t="s">
        <v>78</v>
      </c>
      <c r="AY644" s="200" t="s">
        <v>184</v>
      </c>
      <c r="BK644" s="202">
        <f>SUM(BK645:BK646)</f>
        <v>0</v>
      </c>
    </row>
    <row r="645" s="1" customFormat="1" ht="16.5" customHeight="1">
      <c r="B645" s="37"/>
      <c r="C645" s="205" t="s">
        <v>1474</v>
      </c>
      <c r="D645" s="205" t="s">
        <v>186</v>
      </c>
      <c r="E645" s="206" t="s">
        <v>1475</v>
      </c>
      <c r="F645" s="207" t="s">
        <v>1476</v>
      </c>
      <c r="G645" s="208" t="s">
        <v>189</v>
      </c>
      <c r="H645" s="209">
        <v>84.730999999999995</v>
      </c>
      <c r="I645" s="210"/>
      <c r="J645" s="211">
        <f>ROUND(I645*H645,2)</f>
        <v>0</v>
      </c>
      <c r="K645" s="207" t="s">
        <v>197</v>
      </c>
      <c r="L645" s="42"/>
      <c r="M645" s="212" t="s">
        <v>1</v>
      </c>
      <c r="N645" s="213" t="s">
        <v>41</v>
      </c>
      <c r="O645" s="78"/>
      <c r="P645" s="214">
        <f>O645*H645</f>
        <v>0</v>
      </c>
      <c r="Q645" s="214">
        <v>0</v>
      </c>
      <c r="R645" s="214">
        <f>Q645*H645</f>
        <v>0</v>
      </c>
      <c r="S645" s="214">
        <v>0.014</v>
      </c>
      <c r="T645" s="215">
        <f>S645*H645</f>
        <v>1.186234</v>
      </c>
      <c r="AR645" s="16" t="s">
        <v>256</v>
      </c>
      <c r="AT645" s="16" t="s">
        <v>186</v>
      </c>
      <c r="AU645" s="16" t="s">
        <v>80</v>
      </c>
      <c r="AY645" s="16" t="s">
        <v>184</v>
      </c>
      <c r="BE645" s="216">
        <f>IF(N645="základní",J645,0)</f>
        <v>0</v>
      </c>
      <c r="BF645" s="216">
        <f>IF(N645="snížená",J645,0)</f>
        <v>0</v>
      </c>
      <c r="BG645" s="216">
        <f>IF(N645="zákl. přenesená",J645,0)</f>
        <v>0</v>
      </c>
      <c r="BH645" s="216">
        <f>IF(N645="sníž. přenesená",J645,0)</f>
        <v>0</v>
      </c>
      <c r="BI645" s="216">
        <f>IF(N645="nulová",J645,0)</f>
        <v>0</v>
      </c>
      <c r="BJ645" s="16" t="s">
        <v>78</v>
      </c>
      <c r="BK645" s="216">
        <f>ROUND(I645*H645,2)</f>
        <v>0</v>
      </c>
      <c r="BL645" s="16" t="s">
        <v>256</v>
      </c>
      <c r="BM645" s="16" t="s">
        <v>1477</v>
      </c>
    </row>
    <row r="646" s="11" customFormat="1">
      <c r="B646" s="217"/>
      <c r="C646" s="218"/>
      <c r="D646" s="219" t="s">
        <v>192</v>
      </c>
      <c r="E646" s="220" t="s">
        <v>1</v>
      </c>
      <c r="F646" s="221" t="s">
        <v>1478</v>
      </c>
      <c r="G646" s="218"/>
      <c r="H646" s="222">
        <v>84.730999999999995</v>
      </c>
      <c r="I646" s="223"/>
      <c r="J646" s="218"/>
      <c r="K646" s="218"/>
      <c r="L646" s="224"/>
      <c r="M646" s="261"/>
      <c r="N646" s="262"/>
      <c r="O646" s="262"/>
      <c r="P646" s="262"/>
      <c r="Q646" s="262"/>
      <c r="R646" s="262"/>
      <c r="S646" s="262"/>
      <c r="T646" s="263"/>
      <c r="AT646" s="228" t="s">
        <v>192</v>
      </c>
      <c r="AU646" s="228" t="s">
        <v>80</v>
      </c>
      <c r="AV646" s="11" t="s">
        <v>80</v>
      </c>
      <c r="AW646" s="11" t="s">
        <v>32</v>
      </c>
      <c r="AX646" s="11" t="s">
        <v>78</v>
      </c>
      <c r="AY646" s="228" t="s">
        <v>184</v>
      </c>
    </row>
    <row r="647" s="1" customFormat="1" ht="6.96" customHeight="1">
      <c r="B647" s="56"/>
      <c r="C647" s="57"/>
      <c r="D647" s="57"/>
      <c r="E647" s="57"/>
      <c r="F647" s="57"/>
      <c r="G647" s="57"/>
      <c r="H647" s="57"/>
      <c r="I647" s="155"/>
      <c r="J647" s="57"/>
      <c r="K647" s="57"/>
      <c r="L647" s="42"/>
    </row>
  </sheetData>
  <sheetProtection sheet="1" autoFilter="0" formatColumns="0" formatRows="0" objects="1" scenarios="1" spinCount="100000" saltValue="o+54MYyzFFITglhqmMPFZ96PploMuEqY4+rIvVvK2SIiNv75gBNEvQMRMoMm0fmDDVDoGEGhndJL/yLBr5hjhg==" hashValue="4pJ45+vStVB22plEecxtXyhFTF3mP2tnvEwinyyYcYjI7OM/aSO/3AdF44eNBP/RN/n5qhgky0vSsc+cJnO5Fg==" algorithmName="SHA-512" password="CC35"/>
  <autoFilter ref="C98:K646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80</v>
      </c>
    </row>
    <row r="4" ht="24.96" customHeight="1">
      <c r="B4" s="19"/>
      <c r="D4" s="128" t="s">
        <v>93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Snížení energetické náročnosti budovy školy SpZŠ v Úpici, REV, 16.1.2020</v>
      </c>
      <c r="F7" s="129"/>
      <c r="G7" s="129"/>
      <c r="H7" s="129"/>
      <c r="L7" s="19"/>
    </row>
    <row r="8" s="1" customFormat="1" ht="12" customHeight="1">
      <c r="B8" s="42"/>
      <c r="D8" s="129" t="s">
        <v>105</v>
      </c>
      <c r="I8" s="131"/>
      <c r="L8" s="42"/>
    </row>
    <row r="9" s="1" customFormat="1" ht="36.96" customHeight="1">
      <c r="B9" s="42"/>
      <c r="E9" s="132" t="s">
        <v>1479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</v>
      </c>
      <c r="I11" s="133" t="s">
        <v>19</v>
      </c>
      <c r="J11" s="16" t="s">
        <v>1</v>
      </c>
      <c r="L11" s="42"/>
    </row>
    <row r="12" s="1" customFormat="1" ht="12" customHeight="1">
      <c r="B12" s="42"/>
      <c r="D12" s="129" t="s">
        <v>20</v>
      </c>
      <c r="F12" s="16" t="s">
        <v>21</v>
      </c>
      <c r="I12" s="133" t="s">
        <v>22</v>
      </c>
      <c r="J12" s="134" t="str">
        <f>'Rekapitulace stavby'!AN8</f>
        <v>16. 1. 2020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24</v>
      </c>
      <c r="I14" s="133" t="s">
        <v>25</v>
      </c>
      <c r="J14" s="16" t="s">
        <v>1</v>
      </c>
      <c r="L14" s="42"/>
    </row>
    <row r="15" s="1" customFormat="1" ht="18" customHeight="1">
      <c r="B15" s="42"/>
      <c r="E15" s="16" t="s">
        <v>26</v>
      </c>
      <c r="I15" s="133" t="s">
        <v>27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28</v>
      </c>
      <c r="I17" s="133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30</v>
      </c>
      <c r="I20" s="133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33" t="s">
        <v>27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33</v>
      </c>
      <c r="I23" s="133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3" t="s">
        <v>27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35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36</v>
      </c>
      <c r="I30" s="131"/>
      <c r="J30" s="140">
        <f>ROUND(J84,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38</v>
      </c>
      <c r="I32" s="142" t="s">
        <v>37</v>
      </c>
      <c r="J32" s="141" t="s">
        <v>39</v>
      </c>
      <c r="L32" s="42"/>
    </row>
    <row r="33" s="1" customFormat="1" ht="14.4" customHeight="1">
      <c r="B33" s="42"/>
      <c r="D33" s="129" t="s">
        <v>40</v>
      </c>
      <c r="E33" s="129" t="s">
        <v>41</v>
      </c>
      <c r="F33" s="143">
        <f>ROUND((SUM(BE84:BE145)),  2)</f>
        <v>0</v>
      </c>
      <c r="I33" s="144">
        <v>0.20999999999999999</v>
      </c>
      <c r="J33" s="143">
        <f>ROUND(((SUM(BE84:BE145))*I33),  2)</f>
        <v>0</v>
      </c>
      <c r="L33" s="42"/>
    </row>
    <row r="34" s="1" customFormat="1" ht="14.4" customHeight="1">
      <c r="B34" s="42"/>
      <c r="E34" s="129" t="s">
        <v>42</v>
      </c>
      <c r="F34" s="143">
        <f>ROUND((SUM(BF84:BF145)),  2)</f>
        <v>0</v>
      </c>
      <c r="I34" s="144">
        <v>0.14999999999999999</v>
      </c>
      <c r="J34" s="143">
        <f>ROUND(((SUM(BF84:BF145))*I34),  2)</f>
        <v>0</v>
      </c>
      <c r="L34" s="42"/>
    </row>
    <row r="35" hidden="1" s="1" customFormat="1" ht="14.4" customHeight="1">
      <c r="B35" s="42"/>
      <c r="E35" s="129" t="s">
        <v>43</v>
      </c>
      <c r="F35" s="143">
        <f>ROUND((SUM(BG84:BG145)),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44</v>
      </c>
      <c r="F36" s="143">
        <f>ROUND((SUM(BH84:BH145)),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45</v>
      </c>
      <c r="F37" s="143">
        <f>ROUND((SUM(BI84:BI145)),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144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Snížení energetické náročnosti budovy školy SpZŠ v Úpici, REV, 16.1.2020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105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02 - Zařízení vzduchotechniky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Úpice (774654)</v>
      </c>
      <c r="G52" s="38"/>
      <c r="H52" s="38"/>
      <c r="I52" s="133" t="s">
        <v>22</v>
      </c>
      <c r="J52" s="66" t="str">
        <f>IF(J12="","",J12)</f>
        <v>16. 1. 2020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38.55" customHeight="1">
      <c r="B54" s="37"/>
      <c r="C54" s="31" t="s">
        <v>24</v>
      </c>
      <c r="D54" s="38"/>
      <c r="E54" s="38"/>
      <c r="F54" s="26" t="str">
        <f>E15</f>
        <v>SpZŠ Augustina Bartoše, náb. pplk. A.Bunzla 660</v>
      </c>
      <c r="G54" s="38"/>
      <c r="H54" s="38"/>
      <c r="I54" s="133" t="s">
        <v>30</v>
      </c>
      <c r="J54" s="35" t="str">
        <f>E21</f>
        <v>Projecticon s.r.o., A. Kopeckého 151, Nový Hrádek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3" t="s">
        <v>33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145</v>
      </c>
      <c r="D57" s="161"/>
      <c r="E57" s="161"/>
      <c r="F57" s="161"/>
      <c r="G57" s="161"/>
      <c r="H57" s="161"/>
      <c r="I57" s="162"/>
      <c r="J57" s="163" t="s">
        <v>146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147</v>
      </c>
      <c r="D59" s="38"/>
      <c r="E59" s="38"/>
      <c r="F59" s="38"/>
      <c r="G59" s="38"/>
      <c r="H59" s="38"/>
      <c r="I59" s="131"/>
      <c r="J59" s="97">
        <f>J84</f>
        <v>0</v>
      </c>
      <c r="K59" s="38"/>
      <c r="L59" s="42"/>
      <c r="AU59" s="16" t="s">
        <v>148</v>
      </c>
    </row>
    <row r="60" s="7" customFormat="1" ht="24.96" customHeight="1">
      <c r="B60" s="165"/>
      <c r="C60" s="166"/>
      <c r="D60" s="167" t="s">
        <v>149</v>
      </c>
      <c r="E60" s="168"/>
      <c r="F60" s="168"/>
      <c r="G60" s="168"/>
      <c r="H60" s="168"/>
      <c r="I60" s="169"/>
      <c r="J60" s="170">
        <f>J85</f>
        <v>0</v>
      </c>
      <c r="K60" s="166"/>
      <c r="L60" s="171"/>
    </row>
    <row r="61" s="8" customFormat="1" ht="19.92" customHeight="1">
      <c r="B61" s="172"/>
      <c r="C61" s="173"/>
      <c r="D61" s="174" t="s">
        <v>1480</v>
      </c>
      <c r="E61" s="175"/>
      <c r="F61" s="175"/>
      <c r="G61" s="175"/>
      <c r="H61" s="175"/>
      <c r="I61" s="176"/>
      <c r="J61" s="177">
        <f>J86</f>
        <v>0</v>
      </c>
      <c r="K61" s="173"/>
      <c r="L61" s="178"/>
    </row>
    <row r="62" s="8" customFormat="1" ht="19.92" customHeight="1">
      <c r="B62" s="172"/>
      <c r="C62" s="173"/>
      <c r="D62" s="174" t="s">
        <v>1481</v>
      </c>
      <c r="E62" s="175"/>
      <c r="F62" s="175"/>
      <c r="G62" s="175"/>
      <c r="H62" s="175"/>
      <c r="I62" s="176"/>
      <c r="J62" s="177">
        <f>J88</f>
        <v>0</v>
      </c>
      <c r="K62" s="173"/>
      <c r="L62" s="178"/>
    </row>
    <row r="63" s="7" customFormat="1" ht="24.96" customHeight="1">
      <c r="B63" s="165"/>
      <c r="C63" s="166"/>
      <c r="D63" s="167" t="s">
        <v>156</v>
      </c>
      <c r="E63" s="168"/>
      <c r="F63" s="168"/>
      <c r="G63" s="168"/>
      <c r="H63" s="168"/>
      <c r="I63" s="169"/>
      <c r="J63" s="170">
        <f>J140</f>
        <v>0</v>
      </c>
      <c r="K63" s="166"/>
      <c r="L63" s="171"/>
    </row>
    <row r="64" s="8" customFormat="1" ht="19.92" customHeight="1">
      <c r="B64" s="172"/>
      <c r="C64" s="173"/>
      <c r="D64" s="174" t="s">
        <v>1482</v>
      </c>
      <c r="E64" s="175"/>
      <c r="F64" s="175"/>
      <c r="G64" s="175"/>
      <c r="H64" s="175"/>
      <c r="I64" s="176"/>
      <c r="J64" s="177">
        <f>J141</f>
        <v>0</v>
      </c>
      <c r="K64" s="173"/>
      <c r="L64" s="178"/>
    </row>
    <row r="65" s="1" customFormat="1" ht="21.84" customHeight="1">
      <c r="B65" s="37"/>
      <c r="C65" s="38"/>
      <c r="D65" s="38"/>
      <c r="E65" s="38"/>
      <c r="F65" s="38"/>
      <c r="G65" s="38"/>
      <c r="H65" s="38"/>
      <c r="I65" s="131"/>
      <c r="J65" s="38"/>
      <c r="K65" s="38"/>
      <c r="L65" s="42"/>
    </row>
    <row r="66" s="1" customFormat="1" ht="6.96" customHeight="1">
      <c r="B66" s="56"/>
      <c r="C66" s="57"/>
      <c r="D66" s="57"/>
      <c r="E66" s="57"/>
      <c r="F66" s="57"/>
      <c r="G66" s="57"/>
      <c r="H66" s="57"/>
      <c r="I66" s="155"/>
      <c r="J66" s="57"/>
      <c r="K66" s="57"/>
      <c r="L66" s="42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58"/>
      <c r="J70" s="59"/>
      <c r="K70" s="59"/>
      <c r="L70" s="42"/>
    </row>
    <row r="71" s="1" customFormat="1" ht="24.96" customHeight="1">
      <c r="B71" s="37"/>
      <c r="C71" s="22" t="s">
        <v>169</v>
      </c>
      <c r="D71" s="38"/>
      <c r="E71" s="38"/>
      <c r="F71" s="38"/>
      <c r="G71" s="38"/>
      <c r="H71" s="38"/>
      <c r="I71" s="131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31"/>
      <c r="J72" s="38"/>
      <c r="K72" s="38"/>
      <c r="L72" s="42"/>
    </row>
    <row r="73" s="1" customFormat="1" ht="12" customHeight="1">
      <c r="B73" s="37"/>
      <c r="C73" s="31" t="s">
        <v>16</v>
      </c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16.5" customHeight="1">
      <c r="B74" s="37"/>
      <c r="C74" s="38"/>
      <c r="D74" s="38"/>
      <c r="E74" s="159" t="str">
        <f>E7</f>
        <v>Snížení energetické náročnosti budovy školy SpZŠ v Úpici, REV, 16.1.2020</v>
      </c>
      <c r="F74" s="31"/>
      <c r="G74" s="31"/>
      <c r="H74" s="31"/>
      <c r="I74" s="131"/>
      <c r="J74" s="38"/>
      <c r="K74" s="38"/>
      <c r="L74" s="42"/>
    </row>
    <row r="75" s="1" customFormat="1" ht="12" customHeight="1">
      <c r="B75" s="37"/>
      <c r="C75" s="31" t="s">
        <v>105</v>
      </c>
      <c r="D75" s="38"/>
      <c r="E75" s="38"/>
      <c r="F75" s="38"/>
      <c r="G75" s="38"/>
      <c r="H75" s="38"/>
      <c r="I75" s="131"/>
      <c r="J75" s="38"/>
      <c r="K75" s="38"/>
      <c r="L75" s="42"/>
    </row>
    <row r="76" s="1" customFormat="1" ht="16.5" customHeight="1">
      <c r="B76" s="37"/>
      <c r="C76" s="38"/>
      <c r="D76" s="38"/>
      <c r="E76" s="63" t="str">
        <f>E9</f>
        <v>SO 02 - Zařízení vzduchotechniky</v>
      </c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20</v>
      </c>
      <c r="D78" s="38"/>
      <c r="E78" s="38"/>
      <c r="F78" s="26" t="str">
        <f>F12</f>
        <v>Úpice (774654)</v>
      </c>
      <c r="G78" s="38"/>
      <c r="H78" s="38"/>
      <c r="I78" s="133" t="s">
        <v>22</v>
      </c>
      <c r="J78" s="66" t="str">
        <f>IF(J12="","",J12)</f>
        <v>16. 1. 2020</v>
      </c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38.55" customHeight="1">
      <c r="B80" s="37"/>
      <c r="C80" s="31" t="s">
        <v>24</v>
      </c>
      <c r="D80" s="38"/>
      <c r="E80" s="38"/>
      <c r="F80" s="26" t="str">
        <f>E15</f>
        <v>SpZŠ Augustina Bartoše, náb. pplk. A.Bunzla 660</v>
      </c>
      <c r="G80" s="38"/>
      <c r="H80" s="38"/>
      <c r="I80" s="133" t="s">
        <v>30</v>
      </c>
      <c r="J80" s="35" t="str">
        <f>E21</f>
        <v>Projecticon s.r.o., A. Kopeckého 151, Nový Hrádek</v>
      </c>
      <c r="K80" s="38"/>
      <c r="L80" s="42"/>
    </row>
    <row r="81" s="1" customFormat="1" ht="13.65" customHeight="1">
      <c r="B81" s="37"/>
      <c r="C81" s="31" t="s">
        <v>28</v>
      </c>
      <c r="D81" s="38"/>
      <c r="E81" s="38"/>
      <c r="F81" s="26" t="str">
        <f>IF(E18="","",E18)</f>
        <v>Vyplň údaj</v>
      </c>
      <c r="G81" s="38"/>
      <c r="H81" s="38"/>
      <c r="I81" s="133" t="s">
        <v>33</v>
      </c>
      <c r="J81" s="35" t="str">
        <f>E24</f>
        <v xml:space="preserve"> </v>
      </c>
      <c r="K81" s="38"/>
      <c r="L81" s="42"/>
    </row>
    <row r="82" s="1" customFormat="1" ht="10.32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9" customFormat="1" ht="29.28" customHeight="1">
      <c r="B83" s="179"/>
      <c r="C83" s="180" t="s">
        <v>170</v>
      </c>
      <c r="D83" s="181" t="s">
        <v>55</v>
      </c>
      <c r="E83" s="181" t="s">
        <v>51</v>
      </c>
      <c r="F83" s="181" t="s">
        <v>52</v>
      </c>
      <c r="G83" s="181" t="s">
        <v>171</v>
      </c>
      <c r="H83" s="181" t="s">
        <v>172</v>
      </c>
      <c r="I83" s="182" t="s">
        <v>173</v>
      </c>
      <c r="J83" s="181" t="s">
        <v>146</v>
      </c>
      <c r="K83" s="183" t="s">
        <v>174</v>
      </c>
      <c r="L83" s="184"/>
      <c r="M83" s="87" t="s">
        <v>1</v>
      </c>
      <c r="N83" s="88" t="s">
        <v>40</v>
      </c>
      <c r="O83" s="88" t="s">
        <v>175</v>
      </c>
      <c r="P83" s="88" t="s">
        <v>176</v>
      </c>
      <c r="Q83" s="88" t="s">
        <v>177</v>
      </c>
      <c r="R83" s="88" t="s">
        <v>178</v>
      </c>
      <c r="S83" s="88" t="s">
        <v>179</v>
      </c>
      <c r="T83" s="89" t="s">
        <v>180</v>
      </c>
    </row>
    <row r="84" s="1" customFormat="1" ht="22.8" customHeight="1">
      <c r="B84" s="37"/>
      <c r="C84" s="94" t="s">
        <v>181</v>
      </c>
      <c r="D84" s="38"/>
      <c r="E84" s="38"/>
      <c r="F84" s="38"/>
      <c r="G84" s="38"/>
      <c r="H84" s="38"/>
      <c r="I84" s="131"/>
      <c r="J84" s="185">
        <f>BK84</f>
        <v>0</v>
      </c>
      <c r="K84" s="38"/>
      <c r="L84" s="42"/>
      <c r="M84" s="90"/>
      <c r="N84" s="91"/>
      <c r="O84" s="91"/>
      <c r="P84" s="186">
        <f>P85+P140</f>
        <v>0</v>
      </c>
      <c r="Q84" s="91"/>
      <c r="R84" s="186">
        <f>R85+R140</f>
        <v>46</v>
      </c>
      <c r="S84" s="91"/>
      <c r="T84" s="187">
        <f>T85+T140</f>
        <v>0</v>
      </c>
      <c r="AT84" s="16" t="s">
        <v>69</v>
      </c>
      <c r="AU84" s="16" t="s">
        <v>148</v>
      </c>
      <c r="BK84" s="188">
        <f>BK85+BK140</f>
        <v>0</v>
      </c>
    </row>
    <row r="85" s="10" customFormat="1" ht="25.92" customHeight="1">
      <c r="B85" s="189"/>
      <c r="C85" s="190"/>
      <c r="D85" s="191" t="s">
        <v>69</v>
      </c>
      <c r="E85" s="192" t="s">
        <v>182</v>
      </c>
      <c r="F85" s="192" t="s">
        <v>183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P86+P88</f>
        <v>0</v>
      </c>
      <c r="Q85" s="197"/>
      <c r="R85" s="198">
        <f>R86+R88</f>
        <v>0</v>
      </c>
      <c r="S85" s="197"/>
      <c r="T85" s="199">
        <f>T86+T88</f>
        <v>0</v>
      </c>
      <c r="AR85" s="200" t="s">
        <v>78</v>
      </c>
      <c r="AT85" s="201" t="s">
        <v>69</v>
      </c>
      <c r="AU85" s="201" t="s">
        <v>70</v>
      </c>
      <c r="AY85" s="200" t="s">
        <v>184</v>
      </c>
      <c r="BK85" s="202">
        <f>BK86+BK88</f>
        <v>0</v>
      </c>
    </row>
    <row r="86" s="10" customFormat="1" ht="22.8" customHeight="1">
      <c r="B86" s="189"/>
      <c r="C86" s="190"/>
      <c r="D86" s="191" t="s">
        <v>69</v>
      </c>
      <c r="E86" s="203" t="s">
        <v>225</v>
      </c>
      <c r="F86" s="203" t="s">
        <v>1483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P87</f>
        <v>0</v>
      </c>
      <c r="Q86" s="197"/>
      <c r="R86" s="198">
        <f>R87</f>
        <v>0</v>
      </c>
      <c r="S86" s="197"/>
      <c r="T86" s="199">
        <f>T87</f>
        <v>0</v>
      </c>
      <c r="AR86" s="200" t="s">
        <v>78</v>
      </c>
      <c r="AT86" s="201" t="s">
        <v>69</v>
      </c>
      <c r="AU86" s="201" t="s">
        <v>78</v>
      </c>
      <c r="AY86" s="200" t="s">
        <v>184</v>
      </c>
      <c r="BK86" s="202">
        <f>BK87</f>
        <v>0</v>
      </c>
    </row>
    <row r="87" s="1" customFormat="1" ht="16.5" customHeight="1">
      <c r="B87" s="37"/>
      <c r="C87" s="205" t="s">
        <v>78</v>
      </c>
      <c r="D87" s="205" t="s">
        <v>186</v>
      </c>
      <c r="E87" s="206" t="s">
        <v>1484</v>
      </c>
      <c r="F87" s="207" t="s">
        <v>1485</v>
      </c>
      <c r="G87" s="208" t="s">
        <v>639</v>
      </c>
      <c r="H87" s="209">
        <v>5</v>
      </c>
      <c r="I87" s="210"/>
      <c r="J87" s="211">
        <f>ROUND(I87*H87,2)</f>
        <v>0</v>
      </c>
      <c r="K87" s="207" t="s">
        <v>1</v>
      </c>
      <c r="L87" s="42"/>
      <c r="M87" s="212" t="s">
        <v>1</v>
      </c>
      <c r="N87" s="213" t="s">
        <v>41</v>
      </c>
      <c r="O87" s="78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AR87" s="16" t="s">
        <v>190</v>
      </c>
      <c r="AT87" s="16" t="s">
        <v>186</v>
      </c>
      <c r="AU87" s="16" t="s">
        <v>80</v>
      </c>
      <c r="AY87" s="16" t="s">
        <v>184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6" t="s">
        <v>78</v>
      </c>
      <c r="BK87" s="216">
        <f>ROUND(I87*H87,2)</f>
        <v>0</v>
      </c>
      <c r="BL87" s="16" t="s">
        <v>190</v>
      </c>
      <c r="BM87" s="16" t="s">
        <v>1486</v>
      </c>
    </row>
    <row r="88" s="10" customFormat="1" ht="22.8" customHeight="1">
      <c r="B88" s="189"/>
      <c r="C88" s="190"/>
      <c r="D88" s="191" t="s">
        <v>69</v>
      </c>
      <c r="E88" s="203" t="s">
        <v>1487</v>
      </c>
      <c r="F88" s="203" t="s">
        <v>1488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SUM(P89:P139)</f>
        <v>0</v>
      </c>
      <c r="Q88" s="197"/>
      <c r="R88" s="198">
        <f>SUM(R89:R139)</f>
        <v>0</v>
      </c>
      <c r="S88" s="197"/>
      <c r="T88" s="199">
        <f>SUM(T89:T139)</f>
        <v>0</v>
      </c>
      <c r="AR88" s="200" t="s">
        <v>78</v>
      </c>
      <c r="AT88" s="201" t="s">
        <v>69</v>
      </c>
      <c r="AU88" s="201" t="s">
        <v>78</v>
      </c>
      <c r="AY88" s="200" t="s">
        <v>184</v>
      </c>
      <c r="BK88" s="202">
        <f>SUM(BK89:BK139)</f>
        <v>0</v>
      </c>
    </row>
    <row r="89" s="1" customFormat="1" ht="16.5" customHeight="1">
      <c r="B89" s="37"/>
      <c r="C89" s="229" t="s">
        <v>80</v>
      </c>
      <c r="D89" s="229" t="s">
        <v>257</v>
      </c>
      <c r="E89" s="230" t="s">
        <v>1489</v>
      </c>
      <c r="F89" s="231" t="s">
        <v>1490</v>
      </c>
      <c r="G89" s="232" t="s">
        <v>1491</v>
      </c>
      <c r="H89" s="233">
        <v>5</v>
      </c>
      <c r="I89" s="234"/>
      <c r="J89" s="235">
        <f>ROUND(I89*H89,2)</f>
        <v>0</v>
      </c>
      <c r="K89" s="231" t="s">
        <v>1</v>
      </c>
      <c r="L89" s="236"/>
      <c r="M89" s="237" t="s">
        <v>1</v>
      </c>
      <c r="N89" s="238" t="s">
        <v>41</v>
      </c>
      <c r="O89" s="78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AR89" s="16" t="s">
        <v>220</v>
      </c>
      <c r="AT89" s="16" t="s">
        <v>257</v>
      </c>
      <c r="AU89" s="16" t="s">
        <v>80</v>
      </c>
      <c r="AY89" s="16" t="s">
        <v>184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78</v>
      </c>
      <c r="BK89" s="216">
        <f>ROUND(I89*H89,2)</f>
        <v>0</v>
      </c>
      <c r="BL89" s="16" t="s">
        <v>190</v>
      </c>
      <c r="BM89" s="16" t="s">
        <v>1492</v>
      </c>
    </row>
    <row r="90" s="14" customFormat="1">
      <c r="B90" s="264"/>
      <c r="C90" s="265"/>
      <c r="D90" s="219" t="s">
        <v>192</v>
      </c>
      <c r="E90" s="266" t="s">
        <v>1</v>
      </c>
      <c r="F90" s="267" t="s">
        <v>1493</v>
      </c>
      <c r="G90" s="265"/>
      <c r="H90" s="266" t="s">
        <v>1</v>
      </c>
      <c r="I90" s="268"/>
      <c r="J90" s="265"/>
      <c r="K90" s="265"/>
      <c r="L90" s="269"/>
      <c r="M90" s="270"/>
      <c r="N90" s="271"/>
      <c r="O90" s="271"/>
      <c r="P90" s="271"/>
      <c r="Q90" s="271"/>
      <c r="R90" s="271"/>
      <c r="S90" s="271"/>
      <c r="T90" s="272"/>
      <c r="AT90" s="273" t="s">
        <v>192</v>
      </c>
      <c r="AU90" s="273" t="s">
        <v>80</v>
      </c>
      <c r="AV90" s="14" t="s">
        <v>78</v>
      </c>
      <c r="AW90" s="14" t="s">
        <v>32</v>
      </c>
      <c r="AX90" s="14" t="s">
        <v>70</v>
      </c>
      <c r="AY90" s="273" t="s">
        <v>184</v>
      </c>
    </row>
    <row r="91" s="14" customFormat="1">
      <c r="B91" s="264"/>
      <c r="C91" s="265"/>
      <c r="D91" s="219" t="s">
        <v>192</v>
      </c>
      <c r="E91" s="266" t="s">
        <v>1</v>
      </c>
      <c r="F91" s="267" t="s">
        <v>1494</v>
      </c>
      <c r="G91" s="265"/>
      <c r="H91" s="266" t="s">
        <v>1</v>
      </c>
      <c r="I91" s="268"/>
      <c r="J91" s="265"/>
      <c r="K91" s="265"/>
      <c r="L91" s="269"/>
      <c r="M91" s="270"/>
      <c r="N91" s="271"/>
      <c r="O91" s="271"/>
      <c r="P91" s="271"/>
      <c r="Q91" s="271"/>
      <c r="R91" s="271"/>
      <c r="S91" s="271"/>
      <c r="T91" s="272"/>
      <c r="AT91" s="273" t="s">
        <v>192</v>
      </c>
      <c r="AU91" s="273" t="s">
        <v>80</v>
      </c>
      <c r="AV91" s="14" t="s">
        <v>78</v>
      </c>
      <c r="AW91" s="14" t="s">
        <v>32</v>
      </c>
      <c r="AX91" s="14" t="s">
        <v>70</v>
      </c>
      <c r="AY91" s="273" t="s">
        <v>184</v>
      </c>
    </row>
    <row r="92" s="14" customFormat="1">
      <c r="B92" s="264"/>
      <c r="C92" s="265"/>
      <c r="D92" s="219" t="s">
        <v>192</v>
      </c>
      <c r="E92" s="266" t="s">
        <v>1</v>
      </c>
      <c r="F92" s="267" t="s">
        <v>1495</v>
      </c>
      <c r="G92" s="265"/>
      <c r="H92" s="266" t="s">
        <v>1</v>
      </c>
      <c r="I92" s="268"/>
      <c r="J92" s="265"/>
      <c r="K92" s="265"/>
      <c r="L92" s="269"/>
      <c r="M92" s="270"/>
      <c r="N92" s="271"/>
      <c r="O92" s="271"/>
      <c r="P92" s="271"/>
      <c r="Q92" s="271"/>
      <c r="R92" s="271"/>
      <c r="S92" s="271"/>
      <c r="T92" s="272"/>
      <c r="AT92" s="273" t="s">
        <v>192</v>
      </c>
      <c r="AU92" s="273" t="s">
        <v>80</v>
      </c>
      <c r="AV92" s="14" t="s">
        <v>78</v>
      </c>
      <c r="AW92" s="14" t="s">
        <v>32</v>
      </c>
      <c r="AX92" s="14" t="s">
        <v>70</v>
      </c>
      <c r="AY92" s="273" t="s">
        <v>184</v>
      </c>
    </row>
    <row r="93" s="14" customFormat="1">
      <c r="B93" s="264"/>
      <c r="C93" s="265"/>
      <c r="D93" s="219" t="s">
        <v>192</v>
      </c>
      <c r="E93" s="266" t="s">
        <v>1</v>
      </c>
      <c r="F93" s="267" t="s">
        <v>1496</v>
      </c>
      <c r="G93" s="265"/>
      <c r="H93" s="266" t="s">
        <v>1</v>
      </c>
      <c r="I93" s="268"/>
      <c r="J93" s="265"/>
      <c r="K93" s="265"/>
      <c r="L93" s="269"/>
      <c r="M93" s="270"/>
      <c r="N93" s="271"/>
      <c r="O93" s="271"/>
      <c r="P93" s="271"/>
      <c r="Q93" s="271"/>
      <c r="R93" s="271"/>
      <c r="S93" s="271"/>
      <c r="T93" s="272"/>
      <c r="AT93" s="273" t="s">
        <v>192</v>
      </c>
      <c r="AU93" s="273" t="s">
        <v>80</v>
      </c>
      <c r="AV93" s="14" t="s">
        <v>78</v>
      </c>
      <c r="AW93" s="14" t="s">
        <v>32</v>
      </c>
      <c r="AX93" s="14" t="s">
        <v>70</v>
      </c>
      <c r="AY93" s="273" t="s">
        <v>184</v>
      </c>
    </row>
    <row r="94" s="14" customFormat="1">
      <c r="B94" s="264"/>
      <c r="C94" s="265"/>
      <c r="D94" s="219" t="s">
        <v>192</v>
      </c>
      <c r="E94" s="266" t="s">
        <v>1</v>
      </c>
      <c r="F94" s="267" t="s">
        <v>1497</v>
      </c>
      <c r="G94" s="265"/>
      <c r="H94" s="266" t="s">
        <v>1</v>
      </c>
      <c r="I94" s="268"/>
      <c r="J94" s="265"/>
      <c r="K94" s="265"/>
      <c r="L94" s="269"/>
      <c r="M94" s="270"/>
      <c r="N94" s="271"/>
      <c r="O94" s="271"/>
      <c r="P94" s="271"/>
      <c r="Q94" s="271"/>
      <c r="R94" s="271"/>
      <c r="S94" s="271"/>
      <c r="T94" s="272"/>
      <c r="AT94" s="273" t="s">
        <v>192</v>
      </c>
      <c r="AU94" s="273" t="s">
        <v>80</v>
      </c>
      <c r="AV94" s="14" t="s">
        <v>78</v>
      </c>
      <c r="AW94" s="14" t="s">
        <v>32</v>
      </c>
      <c r="AX94" s="14" t="s">
        <v>70</v>
      </c>
      <c r="AY94" s="273" t="s">
        <v>184</v>
      </c>
    </row>
    <row r="95" s="14" customFormat="1">
      <c r="B95" s="264"/>
      <c r="C95" s="265"/>
      <c r="D95" s="219" t="s">
        <v>192</v>
      </c>
      <c r="E95" s="266" t="s">
        <v>1</v>
      </c>
      <c r="F95" s="267" t="s">
        <v>1498</v>
      </c>
      <c r="G95" s="265"/>
      <c r="H95" s="266" t="s">
        <v>1</v>
      </c>
      <c r="I95" s="268"/>
      <c r="J95" s="265"/>
      <c r="K95" s="265"/>
      <c r="L95" s="269"/>
      <c r="M95" s="270"/>
      <c r="N95" s="271"/>
      <c r="O95" s="271"/>
      <c r="P95" s="271"/>
      <c r="Q95" s="271"/>
      <c r="R95" s="271"/>
      <c r="S95" s="271"/>
      <c r="T95" s="272"/>
      <c r="AT95" s="273" t="s">
        <v>192</v>
      </c>
      <c r="AU95" s="273" t="s">
        <v>80</v>
      </c>
      <c r="AV95" s="14" t="s">
        <v>78</v>
      </c>
      <c r="AW95" s="14" t="s">
        <v>32</v>
      </c>
      <c r="AX95" s="14" t="s">
        <v>70</v>
      </c>
      <c r="AY95" s="273" t="s">
        <v>184</v>
      </c>
    </row>
    <row r="96" s="14" customFormat="1">
      <c r="B96" s="264"/>
      <c r="C96" s="265"/>
      <c r="D96" s="219" t="s">
        <v>192</v>
      </c>
      <c r="E96" s="266" t="s">
        <v>1</v>
      </c>
      <c r="F96" s="267" t="s">
        <v>1499</v>
      </c>
      <c r="G96" s="265"/>
      <c r="H96" s="266" t="s">
        <v>1</v>
      </c>
      <c r="I96" s="268"/>
      <c r="J96" s="265"/>
      <c r="K96" s="265"/>
      <c r="L96" s="269"/>
      <c r="M96" s="270"/>
      <c r="N96" s="271"/>
      <c r="O96" s="271"/>
      <c r="P96" s="271"/>
      <c r="Q96" s="271"/>
      <c r="R96" s="271"/>
      <c r="S96" s="271"/>
      <c r="T96" s="272"/>
      <c r="AT96" s="273" t="s">
        <v>192</v>
      </c>
      <c r="AU96" s="273" t="s">
        <v>80</v>
      </c>
      <c r="AV96" s="14" t="s">
        <v>78</v>
      </c>
      <c r="AW96" s="14" t="s">
        <v>32</v>
      </c>
      <c r="AX96" s="14" t="s">
        <v>70</v>
      </c>
      <c r="AY96" s="273" t="s">
        <v>184</v>
      </c>
    </row>
    <row r="97" s="14" customFormat="1">
      <c r="B97" s="264"/>
      <c r="C97" s="265"/>
      <c r="D97" s="219" t="s">
        <v>192</v>
      </c>
      <c r="E97" s="266" t="s">
        <v>1</v>
      </c>
      <c r="F97" s="267" t="s">
        <v>1500</v>
      </c>
      <c r="G97" s="265"/>
      <c r="H97" s="266" t="s">
        <v>1</v>
      </c>
      <c r="I97" s="268"/>
      <c r="J97" s="265"/>
      <c r="K97" s="265"/>
      <c r="L97" s="269"/>
      <c r="M97" s="270"/>
      <c r="N97" s="271"/>
      <c r="O97" s="271"/>
      <c r="P97" s="271"/>
      <c r="Q97" s="271"/>
      <c r="R97" s="271"/>
      <c r="S97" s="271"/>
      <c r="T97" s="272"/>
      <c r="AT97" s="273" t="s">
        <v>192</v>
      </c>
      <c r="AU97" s="273" t="s">
        <v>80</v>
      </c>
      <c r="AV97" s="14" t="s">
        <v>78</v>
      </c>
      <c r="AW97" s="14" t="s">
        <v>32</v>
      </c>
      <c r="AX97" s="14" t="s">
        <v>70</v>
      </c>
      <c r="AY97" s="273" t="s">
        <v>184</v>
      </c>
    </row>
    <row r="98" s="14" customFormat="1">
      <c r="B98" s="264"/>
      <c r="C98" s="265"/>
      <c r="D98" s="219" t="s">
        <v>192</v>
      </c>
      <c r="E98" s="266" t="s">
        <v>1</v>
      </c>
      <c r="F98" s="267" t="s">
        <v>1501</v>
      </c>
      <c r="G98" s="265"/>
      <c r="H98" s="266" t="s">
        <v>1</v>
      </c>
      <c r="I98" s="268"/>
      <c r="J98" s="265"/>
      <c r="K98" s="265"/>
      <c r="L98" s="269"/>
      <c r="M98" s="270"/>
      <c r="N98" s="271"/>
      <c r="O98" s="271"/>
      <c r="P98" s="271"/>
      <c r="Q98" s="271"/>
      <c r="R98" s="271"/>
      <c r="S98" s="271"/>
      <c r="T98" s="272"/>
      <c r="AT98" s="273" t="s">
        <v>192</v>
      </c>
      <c r="AU98" s="273" t="s">
        <v>80</v>
      </c>
      <c r="AV98" s="14" t="s">
        <v>78</v>
      </c>
      <c r="AW98" s="14" t="s">
        <v>32</v>
      </c>
      <c r="AX98" s="14" t="s">
        <v>70</v>
      </c>
      <c r="AY98" s="273" t="s">
        <v>184</v>
      </c>
    </row>
    <row r="99" s="11" customFormat="1">
      <c r="B99" s="217"/>
      <c r="C99" s="218"/>
      <c r="D99" s="219" t="s">
        <v>192</v>
      </c>
      <c r="E99" s="220" t="s">
        <v>1</v>
      </c>
      <c r="F99" s="221" t="s">
        <v>207</v>
      </c>
      <c r="G99" s="218"/>
      <c r="H99" s="222">
        <v>5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192</v>
      </c>
      <c r="AU99" s="228" t="s">
        <v>80</v>
      </c>
      <c r="AV99" s="11" t="s">
        <v>80</v>
      </c>
      <c r="AW99" s="11" t="s">
        <v>32</v>
      </c>
      <c r="AX99" s="11" t="s">
        <v>78</v>
      </c>
      <c r="AY99" s="228" t="s">
        <v>184</v>
      </c>
    </row>
    <row r="100" s="1" customFormat="1" ht="16.5" customHeight="1">
      <c r="B100" s="37"/>
      <c r="C100" s="205" t="s">
        <v>200</v>
      </c>
      <c r="D100" s="205" t="s">
        <v>186</v>
      </c>
      <c r="E100" s="206" t="s">
        <v>1502</v>
      </c>
      <c r="F100" s="207" t="s">
        <v>1503</v>
      </c>
      <c r="G100" s="208" t="s">
        <v>549</v>
      </c>
      <c r="H100" s="209">
        <v>5</v>
      </c>
      <c r="I100" s="210"/>
      <c r="J100" s="211">
        <f>ROUND(I100*H100,2)</f>
        <v>0</v>
      </c>
      <c r="K100" s="207" t="s">
        <v>1</v>
      </c>
      <c r="L100" s="42"/>
      <c r="M100" s="212" t="s">
        <v>1</v>
      </c>
      <c r="N100" s="213" t="s">
        <v>41</v>
      </c>
      <c r="O100" s="78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6" t="s">
        <v>190</v>
      </c>
      <c r="AT100" s="16" t="s">
        <v>186</v>
      </c>
      <c r="AU100" s="16" t="s">
        <v>80</v>
      </c>
      <c r="AY100" s="16" t="s">
        <v>184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78</v>
      </c>
      <c r="BK100" s="216">
        <f>ROUND(I100*H100,2)</f>
        <v>0</v>
      </c>
      <c r="BL100" s="16" t="s">
        <v>190</v>
      </c>
      <c r="BM100" s="16" t="s">
        <v>1504</v>
      </c>
    </row>
    <row r="101" s="1" customFormat="1" ht="16.5" customHeight="1">
      <c r="B101" s="37"/>
      <c r="C101" s="229" t="s">
        <v>190</v>
      </c>
      <c r="D101" s="229" t="s">
        <v>257</v>
      </c>
      <c r="E101" s="230" t="s">
        <v>1505</v>
      </c>
      <c r="F101" s="231" t="s">
        <v>1506</v>
      </c>
      <c r="G101" s="232" t="s">
        <v>1507</v>
      </c>
      <c r="H101" s="233">
        <v>5</v>
      </c>
      <c r="I101" s="234"/>
      <c r="J101" s="235">
        <f>ROUND(I101*H101,2)</f>
        <v>0</v>
      </c>
      <c r="K101" s="231" t="s">
        <v>1</v>
      </c>
      <c r="L101" s="236"/>
      <c r="M101" s="237" t="s">
        <v>1</v>
      </c>
      <c r="N101" s="238" t="s">
        <v>41</v>
      </c>
      <c r="O101" s="78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16" t="s">
        <v>220</v>
      </c>
      <c r="AT101" s="16" t="s">
        <v>257</v>
      </c>
      <c r="AU101" s="16" t="s">
        <v>80</v>
      </c>
      <c r="AY101" s="16" t="s">
        <v>184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78</v>
      </c>
      <c r="BK101" s="216">
        <f>ROUND(I101*H101,2)</f>
        <v>0</v>
      </c>
      <c r="BL101" s="16" t="s">
        <v>190</v>
      </c>
      <c r="BM101" s="16" t="s">
        <v>1508</v>
      </c>
    </row>
    <row r="102" s="1" customFormat="1" ht="16.5" customHeight="1">
      <c r="B102" s="37"/>
      <c r="C102" s="205" t="s">
        <v>207</v>
      </c>
      <c r="D102" s="205" t="s">
        <v>186</v>
      </c>
      <c r="E102" s="206" t="s">
        <v>1509</v>
      </c>
      <c r="F102" s="207" t="s">
        <v>1510</v>
      </c>
      <c r="G102" s="208" t="s">
        <v>1511</v>
      </c>
      <c r="H102" s="209">
        <v>5</v>
      </c>
      <c r="I102" s="210"/>
      <c r="J102" s="211">
        <f>ROUND(I102*H102,2)</f>
        <v>0</v>
      </c>
      <c r="K102" s="207" t="s">
        <v>1</v>
      </c>
      <c r="L102" s="42"/>
      <c r="M102" s="212" t="s">
        <v>1</v>
      </c>
      <c r="N102" s="213" t="s">
        <v>41</v>
      </c>
      <c r="O102" s="78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6" t="s">
        <v>190</v>
      </c>
      <c r="AT102" s="16" t="s">
        <v>186</v>
      </c>
      <c r="AU102" s="16" t="s">
        <v>80</v>
      </c>
      <c r="AY102" s="16" t="s">
        <v>184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78</v>
      </c>
      <c r="BK102" s="216">
        <f>ROUND(I102*H102,2)</f>
        <v>0</v>
      </c>
      <c r="BL102" s="16" t="s">
        <v>190</v>
      </c>
      <c r="BM102" s="16" t="s">
        <v>1512</v>
      </c>
    </row>
    <row r="103" s="1" customFormat="1" ht="16.5" customHeight="1">
      <c r="B103" s="37"/>
      <c r="C103" s="229" t="s">
        <v>212</v>
      </c>
      <c r="D103" s="229" t="s">
        <v>257</v>
      </c>
      <c r="E103" s="230" t="s">
        <v>1513</v>
      </c>
      <c r="F103" s="231" t="s">
        <v>1514</v>
      </c>
      <c r="G103" s="232" t="s">
        <v>1507</v>
      </c>
      <c r="H103" s="233">
        <v>5</v>
      </c>
      <c r="I103" s="234"/>
      <c r="J103" s="235">
        <f>ROUND(I103*H103,2)</f>
        <v>0</v>
      </c>
      <c r="K103" s="231" t="s">
        <v>1</v>
      </c>
      <c r="L103" s="236"/>
      <c r="M103" s="237" t="s">
        <v>1</v>
      </c>
      <c r="N103" s="238" t="s">
        <v>41</v>
      </c>
      <c r="O103" s="78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6" t="s">
        <v>220</v>
      </c>
      <c r="AT103" s="16" t="s">
        <v>257</v>
      </c>
      <c r="AU103" s="16" t="s">
        <v>80</v>
      </c>
      <c r="AY103" s="16" t="s">
        <v>184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78</v>
      </c>
      <c r="BK103" s="216">
        <f>ROUND(I103*H103,2)</f>
        <v>0</v>
      </c>
      <c r="BL103" s="16" t="s">
        <v>190</v>
      </c>
      <c r="BM103" s="16" t="s">
        <v>1515</v>
      </c>
    </row>
    <row r="104" s="1" customFormat="1" ht="16.5" customHeight="1">
      <c r="B104" s="37"/>
      <c r="C104" s="205" t="s">
        <v>216</v>
      </c>
      <c r="D104" s="205" t="s">
        <v>186</v>
      </c>
      <c r="E104" s="206" t="s">
        <v>1516</v>
      </c>
      <c r="F104" s="207" t="s">
        <v>1517</v>
      </c>
      <c r="G104" s="208" t="s">
        <v>1511</v>
      </c>
      <c r="H104" s="209">
        <v>5</v>
      </c>
      <c r="I104" s="210"/>
      <c r="J104" s="211">
        <f>ROUND(I104*H104,2)</f>
        <v>0</v>
      </c>
      <c r="K104" s="207" t="s">
        <v>1</v>
      </c>
      <c r="L104" s="42"/>
      <c r="M104" s="212" t="s">
        <v>1</v>
      </c>
      <c r="N104" s="213" t="s">
        <v>41</v>
      </c>
      <c r="O104" s="78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6" t="s">
        <v>190</v>
      </c>
      <c r="AT104" s="16" t="s">
        <v>186</v>
      </c>
      <c r="AU104" s="16" t="s">
        <v>80</v>
      </c>
      <c r="AY104" s="16" t="s">
        <v>184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78</v>
      </c>
      <c r="BK104" s="216">
        <f>ROUND(I104*H104,2)</f>
        <v>0</v>
      </c>
      <c r="BL104" s="16" t="s">
        <v>190</v>
      </c>
      <c r="BM104" s="16" t="s">
        <v>1518</v>
      </c>
    </row>
    <row r="105" s="1" customFormat="1" ht="22.5" customHeight="1">
      <c r="B105" s="37"/>
      <c r="C105" s="229" t="s">
        <v>220</v>
      </c>
      <c r="D105" s="229" t="s">
        <v>257</v>
      </c>
      <c r="E105" s="230" t="s">
        <v>1519</v>
      </c>
      <c r="F105" s="231" t="s">
        <v>1520</v>
      </c>
      <c r="G105" s="232" t="s">
        <v>1491</v>
      </c>
      <c r="H105" s="233">
        <v>5</v>
      </c>
      <c r="I105" s="234"/>
      <c r="J105" s="235">
        <f>ROUND(I105*H105,2)</f>
        <v>0</v>
      </c>
      <c r="K105" s="231" t="s">
        <v>1</v>
      </c>
      <c r="L105" s="236"/>
      <c r="M105" s="237" t="s">
        <v>1</v>
      </c>
      <c r="N105" s="238" t="s">
        <v>41</v>
      </c>
      <c r="O105" s="78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16" t="s">
        <v>220</v>
      </c>
      <c r="AT105" s="16" t="s">
        <v>257</v>
      </c>
      <c r="AU105" s="16" t="s">
        <v>80</v>
      </c>
      <c r="AY105" s="16" t="s">
        <v>184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78</v>
      </c>
      <c r="BK105" s="216">
        <f>ROUND(I105*H105,2)</f>
        <v>0</v>
      </c>
      <c r="BL105" s="16" t="s">
        <v>190</v>
      </c>
      <c r="BM105" s="16" t="s">
        <v>1521</v>
      </c>
    </row>
    <row r="106" s="1" customFormat="1" ht="16.5" customHeight="1">
      <c r="B106" s="37"/>
      <c r="C106" s="205" t="s">
        <v>225</v>
      </c>
      <c r="D106" s="205" t="s">
        <v>186</v>
      </c>
      <c r="E106" s="206" t="s">
        <v>1522</v>
      </c>
      <c r="F106" s="207" t="s">
        <v>1523</v>
      </c>
      <c r="G106" s="208" t="s">
        <v>549</v>
      </c>
      <c r="H106" s="209">
        <v>5</v>
      </c>
      <c r="I106" s="210"/>
      <c r="J106" s="211">
        <f>ROUND(I106*H106,2)</f>
        <v>0</v>
      </c>
      <c r="K106" s="207" t="s">
        <v>1</v>
      </c>
      <c r="L106" s="42"/>
      <c r="M106" s="212" t="s">
        <v>1</v>
      </c>
      <c r="N106" s="213" t="s">
        <v>41</v>
      </c>
      <c r="O106" s="78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6" t="s">
        <v>190</v>
      </c>
      <c r="AT106" s="16" t="s">
        <v>186</v>
      </c>
      <c r="AU106" s="16" t="s">
        <v>80</v>
      </c>
      <c r="AY106" s="16" t="s">
        <v>184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78</v>
      </c>
      <c r="BK106" s="216">
        <f>ROUND(I106*H106,2)</f>
        <v>0</v>
      </c>
      <c r="BL106" s="16" t="s">
        <v>190</v>
      </c>
      <c r="BM106" s="16" t="s">
        <v>1524</v>
      </c>
    </row>
    <row r="107" s="1" customFormat="1" ht="16.5" customHeight="1">
      <c r="B107" s="37"/>
      <c r="C107" s="229" t="s">
        <v>230</v>
      </c>
      <c r="D107" s="229" t="s">
        <v>257</v>
      </c>
      <c r="E107" s="230" t="s">
        <v>1525</v>
      </c>
      <c r="F107" s="231" t="s">
        <v>1526</v>
      </c>
      <c r="G107" s="232" t="s">
        <v>1491</v>
      </c>
      <c r="H107" s="233">
        <v>5</v>
      </c>
      <c r="I107" s="234"/>
      <c r="J107" s="235">
        <f>ROUND(I107*H107,2)</f>
        <v>0</v>
      </c>
      <c r="K107" s="231" t="s">
        <v>1</v>
      </c>
      <c r="L107" s="236"/>
      <c r="M107" s="237" t="s">
        <v>1</v>
      </c>
      <c r="N107" s="238" t="s">
        <v>41</v>
      </c>
      <c r="O107" s="78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16" t="s">
        <v>220</v>
      </c>
      <c r="AT107" s="16" t="s">
        <v>257</v>
      </c>
      <c r="AU107" s="16" t="s">
        <v>80</v>
      </c>
      <c r="AY107" s="16" t="s">
        <v>184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78</v>
      </c>
      <c r="BK107" s="216">
        <f>ROUND(I107*H107,2)</f>
        <v>0</v>
      </c>
      <c r="BL107" s="16" t="s">
        <v>190</v>
      </c>
      <c r="BM107" s="16" t="s">
        <v>1527</v>
      </c>
    </row>
    <row r="108" s="11" customFormat="1">
      <c r="B108" s="217"/>
      <c r="C108" s="218"/>
      <c r="D108" s="219" t="s">
        <v>192</v>
      </c>
      <c r="E108" s="220" t="s">
        <v>1</v>
      </c>
      <c r="F108" s="221" t="s">
        <v>1528</v>
      </c>
      <c r="G108" s="218"/>
      <c r="H108" s="222">
        <v>5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192</v>
      </c>
      <c r="AU108" s="228" t="s">
        <v>80</v>
      </c>
      <c r="AV108" s="11" t="s">
        <v>80</v>
      </c>
      <c r="AW108" s="11" t="s">
        <v>32</v>
      </c>
      <c r="AX108" s="11" t="s">
        <v>78</v>
      </c>
      <c r="AY108" s="228" t="s">
        <v>184</v>
      </c>
    </row>
    <row r="109" s="1" customFormat="1" ht="16.5" customHeight="1">
      <c r="B109" s="37"/>
      <c r="C109" s="205" t="s">
        <v>234</v>
      </c>
      <c r="D109" s="205" t="s">
        <v>186</v>
      </c>
      <c r="E109" s="206" t="s">
        <v>1529</v>
      </c>
      <c r="F109" s="207" t="s">
        <v>1530</v>
      </c>
      <c r="G109" s="208" t="s">
        <v>549</v>
      </c>
      <c r="H109" s="209">
        <v>5</v>
      </c>
      <c r="I109" s="210"/>
      <c r="J109" s="211">
        <f>ROUND(I109*H109,2)</f>
        <v>0</v>
      </c>
      <c r="K109" s="207" t="s">
        <v>1</v>
      </c>
      <c r="L109" s="42"/>
      <c r="M109" s="212" t="s">
        <v>1</v>
      </c>
      <c r="N109" s="213" t="s">
        <v>41</v>
      </c>
      <c r="O109" s="78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16" t="s">
        <v>190</v>
      </c>
      <c r="AT109" s="16" t="s">
        <v>186</v>
      </c>
      <c r="AU109" s="16" t="s">
        <v>80</v>
      </c>
      <c r="AY109" s="16" t="s">
        <v>184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78</v>
      </c>
      <c r="BK109" s="216">
        <f>ROUND(I109*H109,2)</f>
        <v>0</v>
      </c>
      <c r="BL109" s="16" t="s">
        <v>190</v>
      </c>
      <c r="BM109" s="16" t="s">
        <v>1531</v>
      </c>
    </row>
    <row r="110" s="1" customFormat="1" ht="22.5" customHeight="1">
      <c r="B110" s="37"/>
      <c r="C110" s="229" t="s">
        <v>238</v>
      </c>
      <c r="D110" s="229" t="s">
        <v>257</v>
      </c>
      <c r="E110" s="230" t="s">
        <v>1532</v>
      </c>
      <c r="F110" s="231" t="s">
        <v>1533</v>
      </c>
      <c r="G110" s="232" t="s">
        <v>1491</v>
      </c>
      <c r="H110" s="233">
        <v>5</v>
      </c>
      <c r="I110" s="234"/>
      <c r="J110" s="235">
        <f>ROUND(I110*H110,2)</f>
        <v>0</v>
      </c>
      <c r="K110" s="231" t="s">
        <v>1</v>
      </c>
      <c r="L110" s="236"/>
      <c r="M110" s="237" t="s">
        <v>1</v>
      </c>
      <c r="N110" s="238" t="s">
        <v>41</v>
      </c>
      <c r="O110" s="78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6" t="s">
        <v>220</v>
      </c>
      <c r="AT110" s="16" t="s">
        <v>257</v>
      </c>
      <c r="AU110" s="16" t="s">
        <v>80</v>
      </c>
      <c r="AY110" s="16" t="s">
        <v>184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78</v>
      </c>
      <c r="BK110" s="216">
        <f>ROUND(I110*H110,2)</f>
        <v>0</v>
      </c>
      <c r="BL110" s="16" t="s">
        <v>190</v>
      </c>
      <c r="BM110" s="16" t="s">
        <v>1534</v>
      </c>
    </row>
    <row r="111" s="1" customFormat="1" ht="16.5" customHeight="1">
      <c r="B111" s="37"/>
      <c r="C111" s="205" t="s">
        <v>244</v>
      </c>
      <c r="D111" s="205" t="s">
        <v>186</v>
      </c>
      <c r="E111" s="206" t="s">
        <v>1535</v>
      </c>
      <c r="F111" s="207" t="s">
        <v>1536</v>
      </c>
      <c r="G111" s="208" t="s">
        <v>549</v>
      </c>
      <c r="H111" s="209">
        <v>5</v>
      </c>
      <c r="I111" s="210"/>
      <c r="J111" s="211">
        <f>ROUND(I111*H111,2)</f>
        <v>0</v>
      </c>
      <c r="K111" s="207" t="s">
        <v>1</v>
      </c>
      <c r="L111" s="42"/>
      <c r="M111" s="212" t="s">
        <v>1</v>
      </c>
      <c r="N111" s="213" t="s">
        <v>41</v>
      </c>
      <c r="O111" s="78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16" t="s">
        <v>190</v>
      </c>
      <c r="AT111" s="16" t="s">
        <v>186</v>
      </c>
      <c r="AU111" s="16" t="s">
        <v>80</v>
      </c>
      <c r="AY111" s="16" t="s">
        <v>184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78</v>
      </c>
      <c r="BK111" s="216">
        <f>ROUND(I111*H111,2)</f>
        <v>0</v>
      </c>
      <c r="BL111" s="16" t="s">
        <v>190</v>
      </c>
      <c r="BM111" s="16" t="s">
        <v>1537</v>
      </c>
    </row>
    <row r="112" s="1" customFormat="1" ht="16.5" customHeight="1">
      <c r="B112" s="37"/>
      <c r="C112" s="229" t="s">
        <v>249</v>
      </c>
      <c r="D112" s="229" t="s">
        <v>257</v>
      </c>
      <c r="E112" s="230" t="s">
        <v>1538</v>
      </c>
      <c r="F112" s="231" t="s">
        <v>1539</v>
      </c>
      <c r="G112" s="232" t="s">
        <v>1507</v>
      </c>
      <c r="H112" s="233">
        <v>5</v>
      </c>
      <c r="I112" s="234"/>
      <c r="J112" s="235">
        <f>ROUND(I112*H112,2)</f>
        <v>0</v>
      </c>
      <c r="K112" s="231" t="s">
        <v>1</v>
      </c>
      <c r="L112" s="236"/>
      <c r="M112" s="237" t="s">
        <v>1</v>
      </c>
      <c r="N112" s="238" t="s">
        <v>41</v>
      </c>
      <c r="O112" s="78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6" t="s">
        <v>220</v>
      </c>
      <c r="AT112" s="16" t="s">
        <v>257</v>
      </c>
      <c r="AU112" s="16" t="s">
        <v>80</v>
      </c>
      <c r="AY112" s="16" t="s">
        <v>184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78</v>
      </c>
      <c r="BK112" s="216">
        <f>ROUND(I112*H112,2)</f>
        <v>0</v>
      </c>
      <c r="BL112" s="16" t="s">
        <v>190</v>
      </c>
      <c r="BM112" s="16" t="s">
        <v>1540</v>
      </c>
    </row>
    <row r="113" s="1" customFormat="1" ht="16.5" customHeight="1">
      <c r="B113" s="37"/>
      <c r="C113" s="205" t="s">
        <v>8</v>
      </c>
      <c r="D113" s="205" t="s">
        <v>186</v>
      </c>
      <c r="E113" s="206" t="s">
        <v>1541</v>
      </c>
      <c r="F113" s="207" t="s">
        <v>1542</v>
      </c>
      <c r="G113" s="208" t="s">
        <v>1511</v>
      </c>
      <c r="H113" s="209">
        <v>5</v>
      </c>
      <c r="I113" s="210"/>
      <c r="J113" s="211">
        <f>ROUND(I113*H113,2)</f>
        <v>0</v>
      </c>
      <c r="K113" s="207" t="s">
        <v>1</v>
      </c>
      <c r="L113" s="42"/>
      <c r="M113" s="212" t="s">
        <v>1</v>
      </c>
      <c r="N113" s="213" t="s">
        <v>41</v>
      </c>
      <c r="O113" s="78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16" t="s">
        <v>190</v>
      </c>
      <c r="AT113" s="16" t="s">
        <v>186</v>
      </c>
      <c r="AU113" s="16" t="s">
        <v>80</v>
      </c>
      <c r="AY113" s="16" t="s">
        <v>184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78</v>
      </c>
      <c r="BK113" s="216">
        <f>ROUND(I113*H113,2)</f>
        <v>0</v>
      </c>
      <c r="BL113" s="16" t="s">
        <v>190</v>
      </c>
      <c r="BM113" s="16" t="s">
        <v>1543</v>
      </c>
    </row>
    <row r="114" s="1" customFormat="1" ht="22.5" customHeight="1">
      <c r="B114" s="37"/>
      <c r="C114" s="229" t="s">
        <v>256</v>
      </c>
      <c r="D114" s="229" t="s">
        <v>257</v>
      </c>
      <c r="E114" s="230" t="s">
        <v>1544</v>
      </c>
      <c r="F114" s="231" t="s">
        <v>1545</v>
      </c>
      <c r="G114" s="232" t="s">
        <v>1491</v>
      </c>
      <c r="H114" s="233">
        <v>5</v>
      </c>
      <c r="I114" s="234"/>
      <c r="J114" s="235">
        <f>ROUND(I114*H114,2)</f>
        <v>0</v>
      </c>
      <c r="K114" s="231" t="s">
        <v>1</v>
      </c>
      <c r="L114" s="236"/>
      <c r="M114" s="237" t="s">
        <v>1</v>
      </c>
      <c r="N114" s="238" t="s">
        <v>41</v>
      </c>
      <c r="O114" s="78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6" t="s">
        <v>220</v>
      </c>
      <c r="AT114" s="16" t="s">
        <v>257</v>
      </c>
      <c r="AU114" s="16" t="s">
        <v>80</v>
      </c>
      <c r="AY114" s="16" t="s">
        <v>184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78</v>
      </c>
      <c r="BK114" s="216">
        <f>ROUND(I114*H114,2)</f>
        <v>0</v>
      </c>
      <c r="BL114" s="16" t="s">
        <v>190</v>
      </c>
      <c r="BM114" s="16" t="s">
        <v>1546</v>
      </c>
    </row>
    <row r="115" s="1" customFormat="1" ht="16.5" customHeight="1">
      <c r="B115" s="37"/>
      <c r="C115" s="205" t="s">
        <v>264</v>
      </c>
      <c r="D115" s="205" t="s">
        <v>186</v>
      </c>
      <c r="E115" s="206" t="s">
        <v>1547</v>
      </c>
      <c r="F115" s="207" t="s">
        <v>1548</v>
      </c>
      <c r="G115" s="208" t="s">
        <v>549</v>
      </c>
      <c r="H115" s="209">
        <v>5</v>
      </c>
      <c r="I115" s="210"/>
      <c r="J115" s="211">
        <f>ROUND(I115*H115,2)</f>
        <v>0</v>
      </c>
      <c r="K115" s="207" t="s">
        <v>1</v>
      </c>
      <c r="L115" s="42"/>
      <c r="M115" s="212" t="s">
        <v>1</v>
      </c>
      <c r="N115" s="213" t="s">
        <v>41</v>
      </c>
      <c r="O115" s="78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16" t="s">
        <v>190</v>
      </c>
      <c r="AT115" s="16" t="s">
        <v>186</v>
      </c>
      <c r="AU115" s="16" t="s">
        <v>80</v>
      </c>
      <c r="AY115" s="16" t="s">
        <v>184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78</v>
      </c>
      <c r="BK115" s="216">
        <f>ROUND(I115*H115,2)</f>
        <v>0</v>
      </c>
      <c r="BL115" s="16" t="s">
        <v>190</v>
      </c>
      <c r="BM115" s="16" t="s">
        <v>1549</v>
      </c>
    </row>
    <row r="116" s="1" customFormat="1" ht="16.5" customHeight="1">
      <c r="B116" s="37"/>
      <c r="C116" s="229" t="s">
        <v>270</v>
      </c>
      <c r="D116" s="229" t="s">
        <v>257</v>
      </c>
      <c r="E116" s="230" t="s">
        <v>1550</v>
      </c>
      <c r="F116" s="231" t="s">
        <v>1551</v>
      </c>
      <c r="G116" s="232" t="s">
        <v>1491</v>
      </c>
      <c r="H116" s="233">
        <v>5</v>
      </c>
      <c r="I116" s="234"/>
      <c r="J116" s="235">
        <f>ROUND(I116*H116,2)</f>
        <v>0</v>
      </c>
      <c r="K116" s="231" t="s">
        <v>1</v>
      </c>
      <c r="L116" s="236"/>
      <c r="M116" s="237" t="s">
        <v>1</v>
      </c>
      <c r="N116" s="238" t="s">
        <v>41</v>
      </c>
      <c r="O116" s="78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6" t="s">
        <v>220</v>
      </c>
      <c r="AT116" s="16" t="s">
        <v>257</v>
      </c>
      <c r="AU116" s="16" t="s">
        <v>80</v>
      </c>
      <c r="AY116" s="16" t="s">
        <v>184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78</v>
      </c>
      <c r="BK116" s="216">
        <f>ROUND(I116*H116,2)</f>
        <v>0</v>
      </c>
      <c r="BL116" s="16" t="s">
        <v>190</v>
      </c>
      <c r="BM116" s="16" t="s">
        <v>1552</v>
      </c>
    </row>
    <row r="117" s="14" customFormat="1">
      <c r="B117" s="264"/>
      <c r="C117" s="265"/>
      <c r="D117" s="219" t="s">
        <v>192</v>
      </c>
      <c r="E117" s="266" t="s">
        <v>1</v>
      </c>
      <c r="F117" s="267" t="s">
        <v>1553</v>
      </c>
      <c r="G117" s="265"/>
      <c r="H117" s="266" t="s">
        <v>1</v>
      </c>
      <c r="I117" s="268"/>
      <c r="J117" s="265"/>
      <c r="K117" s="265"/>
      <c r="L117" s="269"/>
      <c r="M117" s="270"/>
      <c r="N117" s="271"/>
      <c r="O117" s="271"/>
      <c r="P117" s="271"/>
      <c r="Q117" s="271"/>
      <c r="R117" s="271"/>
      <c r="S117" s="271"/>
      <c r="T117" s="272"/>
      <c r="AT117" s="273" t="s">
        <v>192</v>
      </c>
      <c r="AU117" s="273" t="s">
        <v>80</v>
      </c>
      <c r="AV117" s="14" t="s">
        <v>78</v>
      </c>
      <c r="AW117" s="14" t="s">
        <v>32</v>
      </c>
      <c r="AX117" s="14" t="s">
        <v>70</v>
      </c>
      <c r="AY117" s="273" t="s">
        <v>184</v>
      </c>
    </row>
    <row r="118" s="14" customFormat="1">
      <c r="B118" s="264"/>
      <c r="C118" s="265"/>
      <c r="D118" s="219" t="s">
        <v>192</v>
      </c>
      <c r="E118" s="266" t="s">
        <v>1</v>
      </c>
      <c r="F118" s="267" t="s">
        <v>1554</v>
      </c>
      <c r="G118" s="265"/>
      <c r="H118" s="266" t="s">
        <v>1</v>
      </c>
      <c r="I118" s="268"/>
      <c r="J118" s="265"/>
      <c r="K118" s="265"/>
      <c r="L118" s="269"/>
      <c r="M118" s="270"/>
      <c r="N118" s="271"/>
      <c r="O118" s="271"/>
      <c r="P118" s="271"/>
      <c r="Q118" s="271"/>
      <c r="R118" s="271"/>
      <c r="S118" s="271"/>
      <c r="T118" s="272"/>
      <c r="AT118" s="273" t="s">
        <v>192</v>
      </c>
      <c r="AU118" s="273" t="s">
        <v>80</v>
      </c>
      <c r="AV118" s="14" t="s">
        <v>78</v>
      </c>
      <c r="AW118" s="14" t="s">
        <v>32</v>
      </c>
      <c r="AX118" s="14" t="s">
        <v>70</v>
      </c>
      <c r="AY118" s="273" t="s">
        <v>184</v>
      </c>
    </row>
    <row r="119" s="14" customFormat="1">
      <c r="B119" s="264"/>
      <c r="C119" s="265"/>
      <c r="D119" s="219" t="s">
        <v>192</v>
      </c>
      <c r="E119" s="266" t="s">
        <v>1</v>
      </c>
      <c r="F119" s="267" t="s">
        <v>1555</v>
      </c>
      <c r="G119" s="265"/>
      <c r="H119" s="266" t="s">
        <v>1</v>
      </c>
      <c r="I119" s="268"/>
      <c r="J119" s="265"/>
      <c r="K119" s="265"/>
      <c r="L119" s="269"/>
      <c r="M119" s="270"/>
      <c r="N119" s="271"/>
      <c r="O119" s="271"/>
      <c r="P119" s="271"/>
      <c r="Q119" s="271"/>
      <c r="R119" s="271"/>
      <c r="S119" s="271"/>
      <c r="T119" s="272"/>
      <c r="AT119" s="273" t="s">
        <v>192</v>
      </c>
      <c r="AU119" s="273" t="s">
        <v>80</v>
      </c>
      <c r="AV119" s="14" t="s">
        <v>78</v>
      </c>
      <c r="AW119" s="14" t="s">
        <v>32</v>
      </c>
      <c r="AX119" s="14" t="s">
        <v>70</v>
      </c>
      <c r="AY119" s="273" t="s">
        <v>184</v>
      </c>
    </row>
    <row r="120" s="14" customFormat="1">
      <c r="B120" s="264"/>
      <c r="C120" s="265"/>
      <c r="D120" s="219" t="s">
        <v>192</v>
      </c>
      <c r="E120" s="266" t="s">
        <v>1</v>
      </c>
      <c r="F120" s="267" t="s">
        <v>1556</v>
      </c>
      <c r="G120" s="265"/>
      <c r="H120" s="266" t="s">
        <v>1</v>
      </c>
      <c r="I120" s="268"/>
      <c r="J120" s="265"/>
      <c r="K120" s="265"/>
      <c r="L120" s="269"/>
      <c r="M120" s="270"/>
      <c r="N120" s="271"/>
      <c r="O120" s="271"/>
      <c r="P120" s="271"/>
      <c r="Q120" s="271"/>
      <c r="R120" s="271"/>
      <c r="S120" s="271"/>
      <c r="T120" s="272"/>
      <c r="AT120" s="273" t="s">
        <v>192</v>
      </c>
      <c r="AU120" s="273" t="s">
        <v>80</v>
      </c>
      <c r="AV120" s="14" t="s">
        <v>78</v>
      </c>
      <c r="AW120" s="14" t="s">
        <v>32</v>
      </c>
      <c r="AX120" s="14" t="s">
        <v>70</v>
      </c>
      <c r="AY120" s="273" t="s">
        <v>184</v>
      </c>
    </row>
    <row r="121" s="14" customFormat="1">
      <c r="B121" s="264"/>
      <c r="C121" s="265"/>
      <c r="D121" s="219" t="s">
        <v>192</v>
      </c>
      <c r="E121" s="266" t="s">
        <v>1</v>
      </c>
      <c r="F121" s="267" t="s">
        <v>1557</v>
      </c>
      <c r="G121" s="265"/>
      <c r="H121" s="266" t="s">
        <v>1</v>
      </c>
      <c r="I121" s="268"/>
      <c r="J121" s="265"/>
      <c r="K121" s="265"/>
      <c r="L121" s="269"/>
      <c r="M121" s="270"/>
      <c r="N121" s="271"/>
      <c r="O121" s="271"/>
      <c r="P121" s="271"/>
      <c r="Q121" s="271"/>
      <c r="R121" s="271"/>
      <c r="S121" s="271"/>
      <c r="T121" s="272"/>
      <c r="AT121" s="273" t="s">
        <v>192</v>
      </c>
      <c r="AU121" s="273" t="s">
        <v>80</v>
      </c>
      <c r="AV121" s="14" t="s">
        <v>78</v>
      </c>
      <c r="AW121" s="14" t="s">
        <v>32</v>
      </c>
      <c r="AX121" s="14" t="s">
        <v>70</v>
      </c>
      <c r="AY121" s="273" t="s">
        <v>184</v>
      </c>
    </row>
    <row r="122" s="14" customFormat="1">
      <c r="B122" s="264"/>
      <c r="C122" s="265"/>
      <c r="D122" s="219" t="s">
        <v>192</v>
      </c>
      <c r="E122" s="266" t="s">
        <v>1</v>
      </c>
      <c r="F122" s="267" t="s">
        <v>1558</v>
      </c>
      <c r="G122" s="265"/>
      <c r="H122" s="266" t="s">
        <v>1</v>
      </c>
      <c r="I122" s="268"/>
      <c r="J122" s="265"/>
      <c r="K122" s="265"/>
      <c r="L122" s="269"/>
      <c r="M122" s="270"/>
      <c r="N122" s="271"/>
      <c r="O122" s="271"/>
      <c r="P122" s="271"/>
      <c r="Q122" s="271"/>
      <c r="R122" s="271"/>
      <c r="S122" s="271"/>
      <c r="T122" s="272"/>
      <c r="AT122" s="273" t="s">
        <v>192</v>
      </c>
      <c r="AU122" s="273" t="s">
        <v>80</v>
      </c>
      <c r="AV122" s="14" t="s">
        <v>78</v>
      </c>
      <c r="AW122" s="14" t="s">
        <v>32</v>
      </c>
      <c r="AX122" s="14" t="s">
        <v>70</v>
      </c>
      <c r="AY122" s="273" t="s">
        <v>184</v>
      </c>
    </row>
    <row r="123" s="11" customFormat="1">
      <c r="B123" s="217"/>
      <c r="C123" s="218"/>
      <c r="D123" s="219" t="s">
        <v>192</v>
      </c>
      <c r="E123" s="220" t="s">
        <v>1</v>
      </c>
      <c r="F123" s="221" t="s">
        <v>207</v>
      </c>
      <c r="G123" s="218"/>
      <c r="H123" s="222">
        <v>5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192</v>
      </c>
      <c r="AU123" s="228" t="s">
        <v>80</v>
      </c>
      <c r="AV123" s="11" t="s">
        <v>80</v>
      </c>
      <c r="AW123" s="11" t="s">
        <v>32</v>
      </c>
      <c r="AX123" s="11" t="s">
        <v>78</v>
      </c>
      <c r="AY123" s="228" t="s">
        <v>184</v>
      </c>
    </row>
    <row r="124" s="1" customFormat="1" ht="16.5" customHeight="1">
      <c r="B124" s="37"/>
      <c r="C124" s="205" t="s">
        <v>274</v>
      </c>
      <c r="D124" s="205" t="s">
        <v>186</v>
      </c>
      <c r="E124" s="206" t="s">
        <v>1559</v>
      </c>
      <c r="F124" s="207" t="s">
        <v>1560</v>
      </c>
      <c r="G124" s="208" t="s">
        <v>549</v>
      </c>
      <c r="H124" s="209">
        <v>5</v>
      </c>
      <c r="I124" s="210"/>
      <c r="J124" s="211">
        <f>ROUND(I124*H124,2)</f>
        <v>0</v>
      </c>
      <c r="K124" s="207" t="s">
        <v>1</v>
      </c>
      <c r="L124" s="42"/>
      <c r="M124" s="212" t="s">
        <v>1</v>
      </c>
      <c r="N124" s="213" t="s">
        <v>41</v>
      </c>
      <c r="O124" s="78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6" t="s">
        <v>190</v>
      </c>
      <c r="AT124" s="16" t="s">
        <v>186</v>
      </c>
      <c r="AU124" s="16" t="s">
        <v>80</v>
      </c>
      <c r="AY124" s="16" t="s">
        <v>184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78</v>
      </c>
      <c r="BK124" s="216">
        <f>ROUND(I124*H124,2)</f>
        <v>0</v>
      </c>
      <c r="BL124" s="16" t="s">
        <v>190</v>
      </c>
      <c r="BM124" s="16" t="s">
        <v>1561</v>
      </c>
    </row>
    <row r="125" s="1" customFormat="1" ht="16.5" customHeight="1">
      <c r="B125" s="37"/>
      <c r="C125" s="229" t="s">
        <v>278</v>
      </c>
      <c r="D125" s="229" t="s">
        <v>257</v>
      </c>
      <c r="E125" s="230" t="s">
        <v>1562</v>
      </c>
      <c r="F125" s="231" t="s">
        <v>1563</v>
      </c>
      <c r="G125" s="232" t="s">
        <v>1564</v>
      </c>
      <c r="H125" s="233">
        <v>95</v>
      </c>
      <c r="I125" s="234"/>
      <c r="J125" s="235">
        <f>ROUND(I125*H125,2)</f>
        <v>0</v>
      </c>
      <c r="K125" s="231" t="s">
        <v>1</v>
      </c>
      <c r="L125" s="236"/>
      <c r="M125" s="237" t="s">
        <v>1</v>
      </c>
      <c r="N125" s="238" t="s">
        <v>41</v>
      </c>
      <c r="O125" s="78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16" t="s">
        <v>220</v>
      </c>
      <c r="AT125" s="16" t="s">
        <v>257</v>
      </c>
      <c r="AU125" s="16" t="s">
        <v>80</v>
      </c>
      <c r="AY125" s="16" t="s">
        <v>184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78</v>
      </c>
      <c r="BK125" s="216">
        <f>ROUND(I125*H125,2)</f>
        <v>0</v>
      </c>
      <c r="BL125" s="16" t="s">
        <v>190</v>
      </c>
      <c r="BM125" s="16" t="s">
        <v>1565</v>
      </c>
    </row>
    <row r="126" s="1" customFormat="1" ht="16.5" customHeight="1">
      <c r="B126" s="37"/>
      <c r="C126" s="205" t="s">
        <v>7</v>
      </c>
      <c r="D126" s="205" t="s">
        <v>186</v>
      </c>
      <c r="E126" s="206" t="s">
        <v>1566</v>
      </c>
      <c r="F126" s="207" t="s">
        <v>1567</v>
      </c>
      <c r="G126" s="208" t="s">
        <v>1564</v>
      </c>
      <c r="H126" s="209">
        <v>95</v>
      </c>
      <c r="I126" s="210"/>
      <c r="J126" s="211">
        <f>ROUND(I126*H126,2)</f>
        <v>0</v>
      </c>
      <c r="K126" s="207" t="s">
        <v>1</v>
      </c>
      <c r="L126" s="42"/>
      <c r="M126" s="212" t="s">
        <v>1</v>
      </c>
      <c r="N126" s="213" t="s">
        <v>41</v>
      </c>
      <c r="O126" s="78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6" t="s">
        <v>190</v>
      </c>
      <c r="AT126" s="16" t="s">
        <v>186</v>
      </c>
      <c r="AU126" s="16" t="s">
        <v>80</v>
      </c>
      <c r="AY126" s="16" t="s">
        <v>184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78</v>
      </c>
      <c r="BK126" s="216">
        <f>ROUND(I126*H126,2)</f>
        <v>0</v>
      </c>
      <c r="BL126" s="16" t="s">
        <v>190</v>
      </c>
      <c r="BM126" s="16" t="s">
        <v>1568</v>
      </c>
    </row>
    <row r="127" s="1" customFormat="1" ht="16.5" customHeight="1">
      <c r="B127" s="37"/>
      <c r="C127" s="229" t="s">
        <v>292</v>
      </c>
      <c r="D127" s="229" t="s">
        <v>257</v>
      </c>
      <c r="E127" s="230" t="s">
        <v>1569</v>
      </c>
      <c r="F127" s="231" t="s">
        <v>1570</v>
      </c>
      <c r="G127" s="232" t="s">
        <v>1564</v>
      </c>
      <c r="H127" s="233">
        <v>95</v>
      </c>
      <c r="I127" s="234"/>
      <c r="J127" s="235">
        <f>ROUND(I127*H127,2)</f>
        <v>0</v>
      </c>
      <c r="K127" s="231" t="s">
        <v>1</v>
      </c>
      <c r="L127" s="236"/>
      <c r="M127" s="237" t="s">
        <v>1</v>
      </c>
      <c r="N127" s="238" t="s">
        <v>41</v>
      </c>
      <c r="O127" s="78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16" t="s">
        <v>220</v>
      </c>
      <c r="AT127" s="16" t="s">
        <v>257</v>
      </c>
      <c r="AU127" s="16" t="s">
        <v>80</v>
      </c>
      <c r="AY127" s="16" t="s">
        <v>184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78</v>
      </c>
      <c r="BK127" s="216">
        <f>ROUND(I127*H127,2)</f>
        <v>0</v>
      </c>
      <c r="BL127" s="16" t="s">
        <v>190</v>
      </c>
      <c r="BM127" s="16" t="s">
        <v>1571</v>
      </c>
    </row>
    <row r="128" s="1" customFormat="1" ht="16.5" customHeight="1">
      <c r="B128" s="37"/>
      <c r="C128" s="205" t="s">
        <v>298</v>
      </c>
      <c r="D128" s="205" t="s">
        <v>186</v>
      </c>
      <c r="E128" s="206" t="s">
        <v>1572</v>
      </c>
      <c r="F128" s="207" t="s">
        <v>1573</v>
      </c>
      <c r="G128" s="208" t="s">
        <v>1564</v>
      </c>
      <c r="H128" s="209">
        <v>95</v>
      </c>
      <c r="I128" s="210"/>
      <c r="J128" s="211">
        <f>ROUND(I128*H128,2)</f>
        <v>0</v>
      </c>
      <c r="K128" s="207" t="s">
        <v>1</v>
      </c>
      <c r="L128" s="42"/>
      <c r="M128" s="212" t="s">
        <v>1</v>
      </c>
      <c r="N128" s="213" t="s">
        <v>41</v>
      </c>
      <c r="O128" s="78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6" t="s">
        <v>190</v>
      </c>
      <c r="AT128" s="16" t="s">
        <v>186</v>
      </c>
      <c r="AU128" s="16" t="s">
        <v>80</v>
      </c>
      <c r="AY128" s="16" t="s">
        <v>184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78</v>
      </c>
      <c r="BK128" s="216">
        <f>ROUND(I128*H128,2)</f>
        <v>0</v>
      </c>
      <c r="BL128" s="16" t="s">
        <v>190</v>
      </c>
      <c r="BM128" s="16" t="s">
        <v>1574</v>
      </c>
    </row>
    <row r="129" s="1" customFormat="1" ht="16.5" customHeight="1">
      <c r="B129" s="37"/>
      <c r="C129" s="229" t="s">
        <v>303</v>
      </c>
      <c r="D129" s="229" t="s">
        <v>257</v>
      </c>
      <c r="E129" s="230" t="s">
        <v>1575</v>
      </c>
      <c r="F129" s="231" t="s">
        <v>1576</v>
      </c>
      <c r="G129" s="232" t="s">
        <v>189</v>
      </c>
      <c r="H129" s="233">
        <v>163</v>
      </c>
      <c r="I129" s="234"/>
      <c r="J129" s="235">
        <f>ROUND(I129*H129,2)</f>
        <v>0</v>
      </c>
      <c r="K129" s="231" t="s">
        <v>1</v>
      </c>
      <c r="L129" s="236"/>
      <c r="M129" s="237" t="s">
        <v>1</v>
      </c>
      <c r="N129" s="238" t="s">
        <v>41</v>
      </c>
      <c r="O129" s="78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AR129" s="16" t="s">
        <v>220</v>
      </c>
      <c r="AT129" s="16" t="s">
        <v>257</v>
      </c>
      <c r="AU129" s="16" t="s">
        <v>80</v>
      </c>
      <c r="AY129" s="16" t="s">
        <v>184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78</v>
      </c>
      <c r="BK129" s="216">
        <f>ROUND(I129*H129,2)</f>
        <v>0</v>
      </c>
      <c r="BL129" s="16" t="s">
        <v>190</v>
      </c>
      <c r="BM129" s="16" t="s">
        <v>1577</v>
      </c>
    </row>
    <row r="130" s="1" customFormat="1" ht="16.5" customHeight="1">
      <c r="B130" s="37"/>
      <c r="C130" s="205" t="s">
        <v>308</v>
      </c>
      <c r="D130" s="205" t="s">
        <v>186</v>
      </c>
      <c r="E130" s="206" t="s">
        <v>1578</v>
      </c>
      <c r="F130" s="207" t="s">
        <v>1579</v>
      </c>
      <c r="G130" s="208" t="s">
        <v>189</v>
      </c>
      <c r="H130" s="209">
        <v>163</v>
      </c>
      <c r="I130" s="210"/>
      <c r="J130" s="211">
        <f>ROUND(I130*H130,2)</f>
        <v>0</v>
      </c>
      <c r="K130" s="207" t="s">
        <v>1</v>
      </c>
      <c r="L130" s="42"/>
      <c r="M130" s="212" t="s">
        <v>1</v>
      </c>
      <c r="N130" s="213" t="s">
        <v>41</v>
      </c>
      <c r="O130" s="78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6" t="s">
        <v>190</v>
      </c>
      <c r="AT130" s="16" t="s">
        <v>186</v>
      </c>
      <c r="AU130" s="16" t="s">
        <v>80</v>
      </c>
      <c r="AY130" s="16" t="s">
        <v>184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78</v>
      </c>
      <c r="BK130" s="216">
        <f>ROUND(I130*H130,2)</f>
        <v>0</v>
      </c>
      <c r="BL130" s="16" t="s">
        <v>190</v>
      </c>
      <c r="BM130" s="16" t="s">
        <v>1580</v>
      </c>
    </row>
    <row r="131" s="1" customFormat="1" ht="16.5" customHeight="1">
      <c r="B131" s="37"/>
      <c r="C131" s="229" t="s">
        <v>314</v>
      </c>
      <c r="D131" s="229" t="s">
        <v>257</v>
      </c>
      <c r="E131" s="230" t="s">
        <v>1581</v>
      </c>
      <c r="F131" s="231" t="s">
        <v>1582</v>
      </c>
      <c r="G131" s="232" t="s">
        <v>189</v>
      </c>
      <c r="H131" s="233">
        <v>163</v>
      </c>
      <c r="I131" s="234"/>
      <c r="J131" s="235">
        <f>ROUND(I131*H131,2)</f>
        <v>0</v>
      </c>
      <c r="K131" s="231" t="s">
        <v>1</v>
      </c>
      <c r="L131" s="236"/>
      <c r="M131" s="237" t="s">
        <v>1</v>
      </c>
      <c r="N131" s="238" t="s">
        <v>41</v>
      </c>
      <c r="O131" s="78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AR131" s="16" t="s">
        <v>220</v>
      </c>
      <c r="AT131" s="16" t="s">
        <v>257</v>
      </c>
      <c r="AU131" s="16" t="s">
        <v>80</v>
      </c>
      <c r="AY131" s="16" t="s">
        <v>184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78</v>
      </c>
      <c r="BK131" s="216">
        <f>ROUND(I131*H131,2)</f>
        <v>0</v>
      </c>
      <c r="BL131" s="16" t="s">
        <v>190</v>
      </c>
      <c r="BM131" s="16" t="s">
        <v>1583</v>
      </c>
    </row>
    <row r="132" s="1" customFormat="1" ht="16.5" customHeight="1">
      <c r="B132" s="37"/>
      <c r="C132" s="205" t="s">
        <v>319</v>
      </c>
      <c r="D132" s="205" t="s">
        <v>186</v>
      </c>
      <c r="E132" s="206" t="s">
        <v>1584</v>
      </c>
      <c r="F132" s="207" t="s">
        <v>1585</v>
      </c>
      <c r="G132" s="208" t="s">
        <v>189</v>
      </c>
      <c r="H132" s="209">
        <v>163</v>
      </c>
      <c r="I132" s="210"/>
      <c r="J132" s="211">
        <f>ROUND(I132*H132,2)</f>
        <v>0</v>
      </c>
      <c r="K132" s="207" t="s">
        <v>1</v>
      </c>
      <c r="L132" s="42"/>
      <c r="M132" s="212" t="s">
        <v>1</v>
      </c>
      <c r="N132" s="213" t="s">
        <v>41</v>
      </c>
      <c r="O132" s="78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6" t="s">
        <v>190</v>
      </c>
      <c r="AT132" s="16" t="s">
        <v>186</v>
      </c>
      <c r="AU132" s="16" t="s">
        <v>80</v>
      </c>
      <c r="AY132" s="16" t="s">
        <v>184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78</v>
      </c>
      <c r="BK132" s="216">
        <f>ROUND(I132*H132,2)</f>
        <v>0</v>
      </c>
      <c r="BL132" s="16" t="s">
        <v>190</v>
      </c>
      <c r="BM132" s="16" t="s">
        <v>1586</v>
      </c>
    </row>
    <row r="133" s="1" customFormat="1" ht="16.5" customHeight="1">
      <c r="B133" s="37"/>
      <c r="C133" s="229" t="s">
        <v>324</v>
      </c>
      <c r="D133" s="229" t="s">
        <v>257</v>
      </c>
      <c r="E133" s="230" t="s">
        <v>1587</v>
      </c>
      <c r="F133" s="231" t="s">
        <v>1588</v>
      </c>
      <c r="G133" s="232" t="s">
        <v>189</v>
      </c>
      <c r="H133" s="233">
        <v>163</v>
      </c>
      <c r="I133" s="234"/>
      <c r="J133" s="235">
        <f>ROUND(I133*H133,2)</f>
        <v>0</v>
      </c>
      <c r="K133" s="231" t="s">
        <v>1</v>
      </c>
      <c r="L133" s="236"/>
      <c r="M133" s="237" t="s">
        <v>1</v>
      </c>
      <c r="N133" s="238" t="s">
        <v>41</v>
      </c>
      <c r="O133" s="78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AR133" s="16" t="s">
        <v>220</v>
      </c>
      <c r="AT133" s="16" t="s">
        <v>257</v>
      </c>
      <c r="AU133" s="16" t="s">
        <v>80</v>
      </c>
      <c r="AY133" s="16" t="s">
        <v>184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78</v>
      </c>
      <c r="BK133" s="216">
        <f>ROUND(I133*H133,2)</f>
        <v>0</v>
      </c>
      <c r="BL133" s="16" t="s">
        <v>190</v>
      </c>
      <c r="BM133" s="16" t="s">
        <v>1589</v>
      </c>
    </row>
    <row r="134" s="1" customFormat="1" ht="16.5" customHeight="1">
      <c r="B134" s="37"/>
      <c r="C134" s="205" t="s">
        <v>331</v>
      </c>
      <c r="D134" s="205" t="s">
        <v>186</v>
      </c>
      <c r="E134" s="206" t="s">
        <v>1590</v>
      </c>
      <c r="F134" s="207" t="s">
        <v>1591</v>
      </c>
      <c r="G134" s="208" t="s">
        <v>189</v>
      </c>
      <c r="H134" s="209">
        <v>163</v>
      </c>
      <c r="I134" s="210"/>
      <c r="J134" s="211">
        <f>ROUND(I134*H134,2)</f>
        <v>0</v>
      </c>
      <c r="K134" s="207" t="s">
        <v>1</v>
      </c>
      <c r="L134" s="42"/>
      <c r="M134" s="212" t="s">
        <v>1</v>
      </c>
      <c r="N134" s="213" t="s">
        <v>41</v>
      </c>
      <c r="O134" s="78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6" t="s">
        <v>190</v>
      </c>
      <c r="AT134" s="16" t="s">
        <v>186</v>
      </c>
      <c r="AU134" s="16" t="s">
        <v>80</v>
      </c>
      <c r="AY134" s="16" t="s">
        <v>184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78</v>
      </c>
      <c r="BK134" s="216">
        <f>ROUND(I134*H134,2)</f>
        <v>0</v>
      </c>
      <c r="BL134" s="16" t="s">
        <v>190</v>
      </c>
      <c r="BM134" s="16" t="s">
        <v>1592</v>
      </c>
    </row>
    <row r="135" s="1" customFormat="1" ht="16.5" customHeight="1">
      <c r="B135" s="37"/>
      <c r="C135" s="229" t="s">
        <v>335</v>
      </c>
      <c r="D135" s="229" t="s">
        <v>257</v>
      </c>
      <c r="E135" s="230" t="s">
        <v>1593</v>
      </c>
      <c r="F135" s="231" t="s">
        <v>1594</v>
      </c>
      <c r="G135" s="232" t="s">
        <v>260</v>
      </c>
      <c r="H135" s="233">
        <v>250</v>
      </c>
      <c r="I135" s="234"/>
      <c r="J135" s="235">
        <f>ROUND(I135*H135,2)</f>
        <v>0</v>
      </c>
      <c r="K135" s="231" t="s">
        <v>1</v>
      </c>
      <c r="L135" s="236"/>
      <c r="M135" s="237" t="s">
        <v>1</v>
      </c>
      <c r="N135" s="238" t="s">
        <v>41</v>
      </c>
      <c r="O135" s="78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AR135" s="16" t="s">
        <v>220</v>
      </c>
      <c r="AT135" s="16" t="s">
        <v>257</v>
      </c>
      <c r="AU135" s="16" t="s">
        <v>80</v>
      </c>
      <c r="AY135" s="16" t="s">
        <v>184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78</v>
      </c>
      <c r="BK135" s="216">
        <f>ROUND(I135*H135,2)</f>
        <v>0</v>
      </c>
      <c r="BL135" s="16" t="s">
        <v>190</v>
      </c>
      <c r="BM135" s="16" t="s">
        <v>1595</v>
      </c>
    </row>
    <row r="136" s="14" customFormat="1">
      <c r="B136" s="264"/>
      <c r="C136" s="265"/>
      <c r="D136" s="219" t="s">
        <v>192</v>
      </c>
      <c r="E136" s="266" t="s">
        <v>1</v>
      </c>
      <c r="F136" s="267" t="s">
        <v>1596</v>
      </c>
      <c r="G136" s="265"/>
      <c r="H136" s="266" t="s">
        <v>1</v>
      </c>
      <c r="I136" s="268"/>
      <c r="J136" s="265"/>
      <c r="K136" s="265"/>
      <c r="L136" s="269"/>
      <c r="M136" s="270"/>
      <c r="N136" s="271"/>
      <c r="O136" s="271"/>
      <c r="P136" s="271"/>
      <c r="Q136" s="271"/>
      <c r="R136" s="271"/>
      <c r="S136" s="271"/>
      <c r="T136" s="272"/>
      <c r="AT136" s="273" t="s">
        <v>192</v>
      </c>
      <c r="AU136" s="273" t="s">
        <v>80</v>
      </c>
      <c r="AV136" s="14" t="s">
        <v>78</v>
      </c>
      <c r="AW136" s="14" t="s">
        <v>32</v>
      </c>
      <c r="AX136" s="14" t="s">
        <v>70</v>
      </c>
      <c r="AY136" s="273" t="s">
        <v>184</v>
      </c>
    </row>
    <row r="137" s="14" customFormat="1">
      <c r="B137" s="264"/>
      <c r="C137" s="265"/>
      <c r="D137" s="219" t="s">
        <v>192</v>
      </c>
      <c r="E137" s="266" t="s">
        <v>1</v>
      </c>
      <c r="F137" s="267" t="s">
        <v>1597</v>
      </c>
      <c r="G137" s="265"/>
      <c r="H137" s="266" t="s">
        <v>1</v>
      </c>
      <c r="I137" s="268"/>
      <c r="J137" s="265"/>
      <c r="K137" s="265"/>
      <c r="L137" s="269"/>
      <c r="M137" s="270"/>
      <c r="N137" s="271"/>
      <c r="O137" s="271"/>
      <c r="P137" s="271"/>
      <c r="Q137" s="271"/>
      <c r="R137" s="271"/>
      <c r="S137" s="271"/>
      <c r="T137" s="272"/>
      <c r="AT137" s="273" t="s">
        <v>192</v>
      </c>
      <c r="AU137" s="273" t="s">
        <v>80</v>
      </c>
      <c r="AV137" s="14" t="s">
        <v>78</v>
      </c>
      <c r="AW137" s="14" t="s">
        <v>32</v>
      </c>
      <c r="AX137" s="14" t="s">
        <v>70</v>
      </c>
      <c r="AY137" s="273" t="s">
        <v>184</v>
      </c>
    </row>
    <row r="138" s="14" customFormat="1">
      <c r="B138" s="264"/>
      <c r="C138" s="265"/>
      <c r="D138" s="219" t="s">
        <v>192</v>
      </c>
      <c r="E138" s="266" t="s">
        <v>1</v>
      </c>
      <c r="F138" s="267" t="s">
        <v>1598</v>
      </c>
      <c r="G138" s="265"/>
      <c r="H138" s="266" t="s">
        <v>1</v>
      </c>
      <c r="I138" s="268"/>
      <c r="J138" s="265"/>
      <c r="K138" s="265"/>
      <c r="L138" s="269"/>
      <c r="M138" s="270"/>
      <c r="N138" s="271"/>
      <c r="O138" s="271"/>
      <c r="P138" s="271"/>
      <c r="Q138" s="271"/>
      <c r="R138" s="271"/>
      <c r="S138" s="271"/>
      <c r="T138" s="272"/>
      <c r="AT138" s="273" t="s">
        <v>192</v>
      </c>
      <c r="AU138" s="273" t="s">
        <v>80</v>
      </c>
      <c r="AV138" s="14" t="s">
        <v>78</v>
      </c>
      <c r="AW138" s="14" t="s">
        <v>32</v>
      </c>
      <c r="AX138" s="14" t="s">
        <v>70</v>
      </c>
      <c r="AY138" s="273" t="s">
        <v>184</v>
      </c>
    </row>
    <row r="139" s="11" customFormat="1">
      <c r="B139" s="217"/>
      <c r="C139" s="218"/>
      <c r="D139" s="219" t="s">
        <v>192</v>
      </c>
      <c r="E139" s="220" t="s">
        <v>1</v>
      </c>
      <c r="F139" s="221" t="s">
        <v>1397</v>
      </c>
      <c r="G139" s="218"/>
      <c r="H139" s="222">
        <v>250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192</v>
      </c>
      <c r="AU139" s="228" t="s">
        <v>80</v>
      </c>
      <c r="AV139" s="11" t="s">
        <v>80</v>
      </c>
      <c r="AW139" s="11" t="s">
        <v>32</v>
      </c>
      <c r="AX139" s="11" t="s">
        <v>78</v>
      </c>
      <c r="AY139" s="228" t="s">
        <v>184</v>
      </c>
    </row>
    <row r="140" s="10" customFormat="1" ht="25.92" customHeight="1">
      <c r="B140" s="189"/>
      <c r="C140" s="190"/>
      <c r="D140" s="191" t="s">
        <v>69</v>
      </c>
      <c r="E140" s="192" t="s">
        <v>871</v>
      </c>
      <c r="F140" s="192" t="s">
        <v>872</v>
      </c>
      <c r="G140" s="190"/>
      <c r="H140" s="190"/>
      <c r="I140" s="193"/>
      <c r="J140" s="194">
        <f>BK140</f>
        <v>0</v>
      </c>
      <c r="K140" s="190"/>
      <c r="L140" s="195"/>
      <c r="M140" s="196"/>
      <c r="N140" s="197"/>
      <c r="O140" s="197"/>
      <c r="P140" s="198">
        <f>P141</f>
        <v>0</v>
      </c>
      <c r="Q140" s="197"/>
      <c r="R140" s="198">
        <f>R141</f>
        <v>46</v>
      </c>
      <c r="S140" s="197"/>
      <c r="T140" s="199">
        <f>T141</f>
        <v>0</v>
      </c>
      <c r="AR140" s="200" t="s">
        <v>80</v>
      </c>
      <c r="AT140" s="201" t="s">
        <v>69</v>
      </c>
      <c r="AU140" s="201" t="s">
        <v>70</v>
      </c>
      <c r="AY140" s="200" t="s">
        <v>184</v>
      </c>
      <c r="BK140" s="202">
        <f>BK141</f>
        <v>0</v>
      </c>
    </row>
    <row r="141" s="10" customFormat="1" ht="22.8" customHeight="1">
      <c r="B141" s="189"/>
      <c r="C141" s="190"/>
      <c r="D141" s="191" t="s">
        <v>69</v>
      </c>
      <c r="E141" s="203" t="s">
        <v>1599</v>
      </c>
      <c r="F141" s="203" t="s">
        <v>1600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SUM(P142:P145)</f>
        <v>0</v>
      </c>
      <c r="Q141" s="197"/>
      <c r="R141" s="198">
        <f>SUM(R142:R145)</f>
        <v>46</v>
      </c>
      <c r="S141" s="197"/>
      <c r="T141" s="199">
        <f>SUM(T142:T145)</f>
        <v>0</v>
      </c>
      <c r="AR141" s="200" t="s">
        <v>80</v>
      </c>
      <c r="AT141" s="201" t="s">
        <v>69</v>
      </c>
      <c r="AU141" s="201" t="s">
        <v>78</v>
      </c>
      <c r="AY141" s="200" t="s">
        <v>184</v>
      </c>
      <c r="BK141" s="202">
        <f>SUM(BK142:BK145)</f>
        <v>0</v>
      </c>
    </row>
    <row r="142" s="1" customFormat="1" ht="16.5" customHeight="1">
      <c r="B142" s="37"/>
      <c r="C142" s="205" t="s">
        <v>340</v>
      </c>
      <c r="D142" s="205" t="s">
        <v>186</v>
      </c>
      <c r="E142" s="206" t="s">
        <v>1601</v>
      </c>
      <c r="F142" s="207" t="s">
        <v>1602</v>
      </c>
      <c r="G142" s="208" t="s">
        <v>327</v>
      </c>
      <c r="H142" s="209">
        <v>156.5</v>
      </c>
      <c r="I142" s="210"/>
      <c r="J142" s="211">
        <f>ROUND(I142*H142,2)</f>
        <v>0</v>
      </c>
      <c r="K142" s="207" t="s">
        <v>1</v>
      </c>
      <c r="L142" s="42"/>
      <c r="M142" s="212" t="s">
        <v>1</v>
      </c>
      <c r="N142" s="213" t="s">
        <v>41</v>
      </c>
      <c r="O142" s="78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6" t="s">
        <v>190</v>
      </c>
      <c r="AT142" s="16" t="s">
        <v>186</v>
      </c>
      <c r="AU142" s="16" t="s">
        <v>80</v>
      </c>
      <c r="AY142" s="16" t="s">
        <v>184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78</v>
      </c>
      <c r="BK142" s="216">
        <f>ROUND(I142*H142,2)</f>
        <v>0</v>
      </c>
      <c r="BL142" s="16" t="s">
        <v>190</v>
      </c>
      <c r="BM142" s="16" t="s">
        <v>1603</v>
      </c>
    </row>
    <row r="143" s="1" customFormat="1" ht="16.5" customHeight="1">
      <c r="B143" s="37"/>
      <c r="C143" s="205" t="s">
        <v>346</v>
      </c>
      <c r="D143" s="205" t="s">
        <v>186</v>
      </c>
      <c r="E143" s="206" t="s">
        <v>1604</v>
      </c>
      <c r="F143" s="207" t="s">
        <v>1605</v>
      </c>
      <c r="G143" s="208" t="s">
        <v>327</v>
      </c>
      <c r="H143" s="209">
        <v>78.599999999999994</v>
      </c>
      <c r="I143" s="210"/>
      <c r="J143" s="211">
        <f>ROUND(I143*H143,2)</f>
        <v>0</v>
      </c>
      <c r="K143" s="207" t="s">
        <v>1</v>
      </c>
      <c r="L143" s="42"/>
      <c r="M143" s="212" t="s">
        <v>1</v>
      </c>
      <c r="N143" s="213" t="s">
        <v>41</v>
      </c>
      <c r="O143" s="78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AR143" s="16" t="s">
        <v>190</v>
      </c>
      <c r="AT143" s="16" t="s">
        <v>186</v>
      </c>
      <c r="AU143" s="16" t="s">
        <v>80</v>
      </c>
      <c r="AY143" s="16" t="s">
        <v>184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78</v>
      </c>
      <c r="BK143" s="216">
        <f>ROUND(I143*H143,2)</f>
        <v>0</v>
      </c>
      <c r="BL143" s="16" t="s">
        <v>190</v>
      </c>
      <c r="BM143" s="16" t="s">
        <v>1606</v>
      </c>
    </row>
    <row r="144" s="1" customFormat="1" ht="16.5" customHeight="1">
      <c r="B144" s="37"/>
      <c r="C144" s="205" t="s">
        <v>351</v>
      </c>
      <c r="D144" s="205" t="s">
        <v>186</v>
      </c>
      <c r="E144" s="206" t="s">
        <v>1607</v>
      </c>
      <c r="F144" s="207" t="s">
        <v>1608</v>
      </c>
      <c r="G144" s="208" t="s">
        <v>639</v>
      </c>
      <c r="H144" s="209">
        <v>1</v>
      </c>
      <c r="I144" s="210"/>
      <c r="J144" s="211">
        <f>ROUND(I144*H144,2)</f>
        <v>0</v>
      </c>
      <c r="K144" s="207" t="s">
        <v>1</v>
      </c>
      <c r="L144" s="42"/>
      <c r="M144" s="212" t="s">
        <v>1</v>
      </c>
      <c r="N144" s="213" t="s">
        <v>41</v>
      </c>
      <c r="O144" s="78"/>
      <c r="P144" s="214">
        <f>O144*H144</f>
        <v>0</v>
      </c>
      <c r="Q144" s="214">
        <v>1</v>
      </c>
      <c r="R144" s="214">
        <f>Q144*H144</f>
        <v>1</v>
      </c>
      <c r="S144" s="214">
        <v>0</v>
      </c>
      <c r="T144" s="215">
        <f>S144*H144</f>
        <v>0</v>
      </c>
      <c r="AR144" s="16" t="s">
        <v>256</v>
      </c>
      <c r="AT144" s="16" t="s">
        <v>186</v>
      </c>
      <c r="AU144" s="16" t="s">
        <v>80</v>
      </c>
      <c r="AY144" s="16" t="s">
        <v>184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78</v>
      </c>
      <c r="BK144" s="216">
        <f>ROUND(I144*H144,2)</f>
        <v>0</v>
      </c>
      <c r="BL144" s="16" t="s">
        <v>256</v>
      </c>
      <c r="BM144" s="16" t="s">
        <v>1609</v>
      </c>
    </row>
    <row r="145" s="1" customFormat="1" ht="16.5" customHeight="1">
      <c r="B145" s="37"/>
      <c r="C145" s="205" t="s">
        <v>357</v>
      </c>
      <c r="D145" s="205" t="s">
        <v>186</v>
      </c>
      <c r="E145" s="206" t="s">
        <v>1610</v>
      </c>
      <c r="F145" s="207" t="s">
        <v>1611</v>
      </c>
      <c r="G145" s="208" t="s">
        <v>1612</v>
      </c>
      <c r="H145" s="209">
        <v>45</v>
      </c>
      <c r="I145" s="210"/>
      <c r="J145" s="211">
        <f>ROUND(I145*H145,2)</f>
        <v>0</v>
      </c>
      <c r="K145" s="207" t="s">
        <v>1</v>
      </c>
      <c r="L145" s="42"/>
      <c r="M145" s="274" t="s">
        <v>1</v>
      </c>
      <c r="N145" s="275" t="s">
        <v>41</v>
      </c>
      <c r="O145" s="276"/>
      <c r="P145" s="277">
        <f>O145*H145</f>
        <v>0</v>
      </c>
      <c r="Q145" s="277">
        <v>1</v>
      </c>
      <c r="R145" s="277">
        <f>Q145*H145</f>
        <v>45</v>
      </c>
      <c r="S145" s="277">
        <v>0</v>
      </c>
      <c r="T145" s="278">
        <f>S145*H145</f>
        <v>0</v>
      </c>
      <c r="AR145" s="16" t="s">
        <v>256</v>
      </c>
      <c r="AT145" s="16" t="s">
        <v>186</v>
      </c>
      <c r="AU145" s="16" t="s">
        <v>80</v>
      </c>
      <c r="AY145" s="16" t="s">
        <v>184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78</v>
      </c>
      <c r="BK145" s="216">
        <f>ROUND(I145*H145,2)</f>
        <v>0</v>
      </c>
      <c r="BL145" s="16" t="s">
        <v>256</v>
      </c>
      <c r="BM145" s="16" t="s">
        <v>1613</v>
      </c>
    </row>
    <row r="146" s="1" customFormat="1" ht="6.96" customHeight="1">
      <c r="B146" s="56"/>
      <c r="C146" s="57"/>
      <c r="D146" s="57"/>
      <c r="E146" s="57"/>
      <c r="F146" s="57"/>
      <c r="G146" s="57"/>
      <c r="H146" s="57"/>
      <c r="I146" s="155"/>
      <c r="J146" s="57"/>
      <c r="K146" s="57"/>
      <c r="L146" s="42"/>
    </row>
  </sheetData>
  <sheetProtection sheet="1" autoFilter="0" formatColumns="0" formatRows="0" objects="1" scenarios="1" spinCount="100000" saltValue="N28Cr+bWxLBNhih4ndmbxHDgUc1pRRvf2B6Zh3Q8d8JIXoKds/bShY6bqc1HFCxnfCOT/ULwHM12NTy8oBMyyw==" hashValue="4JX/9pWyHHhFLx5xsBSS78pcjdMreQxNGIFT5Q7HMsmpSylDJEvid3axP7XTWENA7OH7/cTYYtSAGzVhFQ3F5Q==" algorithmName="SHA-512" password="CC35"/>
  <autoFilter ref="C83:K14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80</v>
      </c>
    </row>
    <row r="4" ht="24.96" customHeight="1">
      <c r="B4" s="19"/>
      <c r="D4" s="128" t="s">
        <v>93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Snížení energetické náročnosti budovy školy SpZŠ v Úpici, REV, 16.1.2020</v>
      </c>
      <c r="F7" s="129"/>
      <c r="G7" s="129"/>
      <c r="H7" s="129"/>
      <c r="L7" s="19"/>
    </row>
    <row r="8" s="1" customFormat="1" ht="12" customHeight="1">
      <c r="B8" s="42"/>
      <c r="D8" s="129" t="s">
        <v>105</v>
      </c>
      <c r="I8" s="131"/>
      <c r="L8" s="42"/>
    </row>
    <row r="9" s="1" customFormat="1" ht="36.96" customHeight="1">
      <c r="B9" s="42"/>
      <c r="E9" s="132" t="s">
        <v>1614</v>
      </c>
      <c r="F9" s="1"/>
      <c r="G9" s="1"/>
      <c r="H9" s="1"/>
      <c r="I9" s="131"/>
      <c r="L9" s="42"/>
    </row>
    <row r="10" s="1" customFormat="1">
      <c r="B10" s="42"/>
      <c r="I10" s="131"/>
      <c r="L10" s="42"/>
    </row>
    <row r="11" s="1" customFormat="1" ht="12" customHeight="1">
      <c r="B11" s="42"/>
      <c r="D11" s="129" t="s">
        <v>18</v>
      </c>
      <c r="F11" s="16" t="s">
        <v>1</v>
      </c>
      <c r="I11" s="133" t="s">
        <v>19</v>
      </c>
      <c r="J11" s="16" t="s">
        <v>1</v>
      </c>
      <c r="L11" s="42"/>
    </row>
    <row r="12" s="1" customFormat="1" ht="12" customHeight="1">
      <c r="B12" s="42"/>
      <c r="D12" s="129" t="s">
        <v>20</v>
      </c>
      <c r="F12" s="16" t="s">
        <v>21</v>
      </c>
      <c r="I12" s="133" t="s">
        <v>22</v>
      </c>
      <c r="J12" s="134" t="str">
        <f>'Rekapitulace stavby'!AN8</f>
        <v>16. 1. 2020</v>
      </c>
      <c r="L12" s="42"/>
    </row>
    <row r="13" s="1" customFormat="1" ht="10.8" customHeight="1">
      <c r="B13" s="42"/>
      <c r="I13" s="131"/>
      <c r="L13" s="42"/>
    </row>
    <row r="14" s="1" customFormat="1" ht="12" customHeight="1">
      <c r="B14" s="42"/>
      <c r="D14" s="129" t="s">
        <v>24</v>
      </c>
      <c r="I14" s="133" t="s">
        <v>25</v>
      </c>
      <c r="J14" s="16" t="s">
        <v>1</v>
      </c>
      <c r="L14" s="42"/>
    </row>
    <row r="15" s="1" customFormat="1" ht="18" customHeight="1">
      <c r="B15" s="42"/>
      <c r="E15" s="16" t="s">
        <v>26</v>
      </c>
      <c r="I15" s="133" t="s">
        <v>27</v>
      </c>
      <c r="J15" s="16" t="s">
        <v>1</v>
      </c>
      <c r="L15" s="42"/>
    </row>
    <row r="16" s="1" customFormat="1" ht="6.96" customHeight="1">
      <c r="B16" s="42"/>
      <c r="I16" s="131"/>
      <c r="L16" s="42"/>
    </row>
    <row r="17" s="1" customFormat="1" ht="12" customHeight="1">
      <c r="B17" s="42"/>
      <c r="D17" s="129" t="s">
        <v>28</v>
      </c>
      <c r="I17" s="133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3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1"/>
      <c r="L19" s="42"/>
    </row>
    <row r="20" s="1" customFormat="1" ht="12" customHeight="1">
      <c r="B20" s="42"/>
      <c r="D20" s="129" t="s">
        <v>30</v>
      </c>
      <c r="I20" s="133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33" t="s">
        <v>27</v>
      </c>
      <c r="J21" s="16" t="s">
        <v>1</v>
      </c>
      <c r="L21" s="42"/>
    </row>
    <row r="22" s="1" customFormat="1" ht="6.96" customHeight="1">
      <c r="B22" s="42"/>
      <c r="I22" s="131"/>
      <c r="L22" s="42"/>
    </row>
    <row r="23" s="1" customFormat="1" ht="12" customHeight="1">
      <c r="B23" s="42"/>
      <c r="D23" s="129" t="s">
        <v>33</v>
      </c>
      <c r="I23" s="133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3" t="s">
        <v>27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31"/>
      <c r="L25" s="42"/>
    </row>
    <row r="26" s="1" customFormat="1" ht="12" customHeight="1">
      <c r="B26" s="42"/>
      <c r="D26" s="129" t="s">
        <v>35</v>
      </c>
      <c r="I26" s="131"/>
      <c r="L26" s="42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2"/>
      <c r="I28" s="131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8"/>
      <c r="J29" s="70"/>
      <c r="K29" s="70"/>
      <c r="L29" s="42"/>
    </row>
    <row r="30" s="1" customFormat="1" ht="25.44" customHeight="1">
      <c r="B30" s="42"/>
      <c r="D30" s="139" t="s">
        <v>36</v>
      </c>
      <c r="I30" s="131"/>
      <c r="J30" s="140">
        <f>ROUND(J84,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8"/>
      <c r="J31" s="70"/>
      <c r="K31" s="70"/>
      <c r="L31" s="42"/>
    </row>
    <row r="32" s="1" customFormat="1" ht="14.4" customHeight="1">
      <c r="B32" s="42"/>
      <c r="F32" s="141" t="s">
        <v>38</v>
      </c>
      <c r="I32" s="142" t="s">
        <v>37</v>
      </c>
      <c r="J32" s="141" t="s">
        <v>39</v>
      </c>
      <c r="L32" s="42"/>
    </row>
    <row r="33" s="1" customFormat="1" ht="14.4" customHeight="1">
      <c r="B33" s="42"/>
      <c r="D33" s="129" t="s">
        <v>40</v>
      </c>
      <c r="E33" s="129" t="s">
        <v>41</v>
      </c>
      <c r="F33" s="143">
        <f>ROUND((SUM(BE84:BE104)),  2)</f>
        <v>0</v>
      </c>
      <c r="I33" s="144">
        <v>0.20999999999999999</v>
      </c>
      <c r="J33" s="143">
        <f>ROUND(((SUM(BE84:BE104))*I33),  2)</f>
        <v>0</v>
      </c>
      <c r="L33" s="42"/>
    </row>
    <row r="34" s="1" customFormat="1" ht="14.4" customHeight="1">
      <c r="B34" s="42"/>
      <c r="E34" s="129" t="s">
        <v>42</v>
      </c>
      <c r="F34" s="143">
        <f>ROUND((SUM(BF84:BF104)),  2)</f>
        <v>0</v>
      </c>
      <c r="I34" s="144">
        <v>0.14999999999999999</v>
      </c>
      <c r="J34" s="143">
        <f>ROUND(((SUM(BF84:BF104))*I34),  2)</f>
        <v>0</v>
      </c>
      <c r="L34" s="42"/>
    </row>
    <row r="35" hidden="1" s="1" customFormat="1" ht="14.4" customHeight="1">
      <c r="B35" s="42"/>
      <c r="E35" s="129" t="s">
        <v>43</v>
      </c>
      <c r="F35" s="143">
        <f>ROUND((SUM(BG84:BG104)),  2)</f>
        <v>0</v>
      </c>
      <c r="I35" s="144">
        <v>0.20999999999999999</v>
      </c>
      <c r="J35" s="143">
        <f>0</f>
        <v>0</v>
      </c>
      <c r="L35" s="42"/>
    </row>
    <row r="36" hidden="1" s="1" customFormat="1" ht="14.4" customHeight="1">
      <c r="B36" s="42"/>
      <c r="E36" s="129" t="s">
        <v>44</v>
      </c>
      <c r="F36" s="143">
        <f>ROUND((SUM(BH84:BH104)),  2)</f>
        <v>0</v>
      </c>
      <c r="I36" s="144">
        <v>0.14999999999999999</v>
      </c>
      <c r="J36" s="143">
        <f>0</f>
        <v>0</v>
      </c>
      <c r="L36" s="42"/>
    </row>
    <row r="37" hidden="1" s="1" customFormat="1" ht="14.4" customHeight="1">
      <c r="B37" s="42"/>
      <c r="E37" s="129" t="s">
        <v>45</v>
      </c>
      <c r="F37" s="143">
        <f>ROUND((SUM(BI84:BI104)),  2)</f>
        <v>0</v>
      </c>
      <c r="I37" s="144">
        <v>0</v>
      </c>
      <c r="J37" s="143">
        <f>0</f>
        <v>0</v>
      </c>
      <c r="L37" s="42"/>
    </row>
    <row r="38" s="1" customFormat="1" ht="6.96" customHeight="1">
      <c r="B38" s="42"/>
      <c r="I38" s="131"/>
      <c r="L38" s="42"/>
    </row>
    <row r="39" s="1" customFormat="1" ht="25.44" customHeight="1">
      <c r="B39" s="42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50"/>
      <c r="J39" s="151">
        <f>SUM(J30:J37)</f>
        <v>0</v>
      </c>
      <c r="K39" s="152"/>
      <c r="L39" s="42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2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2"/>
    </row>
    <row r="45" s="1" customFormat="1" ht="24.96" customHeight="1">
      <c r="B45" s="37"/>
      <c r="C45" s="22" t="s">
        <v>144</v>
      </c>
      <c r="D45" s="38"/>
      <c r="E45" s="38"/>
      <c r="F45" s="38"/>
      <c r="G45" s="38"/>
      <c r="H45" s="38"/>
      <c r="I45" s="131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1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1"/>
      <c r="J47" s="38"/>
      <c r="K47" s="38"/>
      <c r="L47" s="42"/>
    </row>
    <row r="48" s="1" customFormat="1" ht="16.5" customHeight="1">
      <c r="B48" s="37"/>
      <c r="C48" s="38"/>
      <c r="D48" s="38"/>
      <c r="E48" s="159" t="str">
        <f>E7</f>
        <v>Snížení energetické náročnosti budovy školy SpZŠ v Úpici, REV, 16.1.2020</v>
      </c>
      <c r="F48" s="31"/>
      <c r="G48" s="31"/>
      <c r="H48" s="31"/>
      <c r="I48" s="131"/>
      <c r="J48" s="38"/>
      <c r="K48" s="38"/>
      <c r="L48" s="42"/>
    </row>
    <row r="49" s="1" customFormat="1" ht="12" customHeight="1">
      <c r="B49" s="37"/>
      <c r="C49" s="31" t="s">
        <v>105</v>
      </c>
      <c r="D49" s="38"/>
      <c r="E49" s="38"/>
      <c r="F49" s="38"/>
      <c r="G49" s="38"/>
      <c r="H49" s="38"/>
      <c r="I49" s="131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03 - Vedlejší a ostatní rozpočtovací náklady</v>
      </c>
      <c r="F50" s="38"/>
      <c r="G50" s="38"/>
      <c r="H50" s="38"/>
      <c r="I50" s="131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1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Úpice (774654)</v>
      </c>
      <c r="G52" s="38"/>
      <c r="H52" s="38"/>
      <c r="I52" s="133" t="s">
        <v>22</v>
      </c>
      <c r="J52" s="66" t="str">
        <f>IF(J12="","",J12)</f>
        <v>16. 1. 2020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1"/>
      <c r="J53" s="38"/>
      <c r="K53" s="38"/>
      <c r="L53" s="42"/>
    </row>
    <row r="54" s="1" customFormat="1" ht="38.55" customHeight="1">
      <c r="B54" s="37"/>
      <c r="C54" s="31" t="s">
        <v>24</v>
      </c>
      <c r="D54" s="38"/>
      <c r="E54" s="38"/>
      <c r="F54" s="26" t="str">
        <f>E15</f>
        <v>SpZŠ Augustina Bartoše, náb. pplk. A.Bunzla 660</v>
      </c>
      <c r="G54" s="38"/>
      <c r="H54" s="38"/>
      <c r="I54" s="133" t="s">
        <v>30</v>
      </c>
      <c r="J54" s="35" t="str">
        <f>E21</f>
        <v>Projecticon s.r.o., A. Kopeckého 151, Nový Hrádek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3" t="s">
        <v>33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1"/>
      <c r="J56" s="38"/>
      <c r="K56" s="38"/>
      <c r="L56" s="42"/>
    </row>
    <row r="57" s="1" customFormat="1" ht="29.28" customHeight="1">
      <c r="B57" s="37"/>
      <c r="C57" s="160" t="s">
        <v>145</v>
      </c>
      <c r="D57" s="161"/>
      <c r="E57" s="161"/>
      <c r="F57" s="161"/>
      <c r="G57" s="161"/>
      <c r="H57" s="161"/>
      <c r="I57" s="162"/>
      <c r="J57" s="163" t="s">
        <v>146</v>
      </c>
      <c r="K57" s="161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1"/>
      <c r="J58" s="38"/>
      <c r="K58" s="38"/>
      <c r="L58" s="42"/>
    </row>
    <row r="59" s="1" customFormat="1" ht="22.8" customHeight="1">
      <c r="B59" s="37"/>
      <c r="C59" s="164" t="s">
        <v>147</v>
      </c>
      <c r="D59" s="38"/>
      <c r="E59" s="38"/>
      <c r="F59" s="38"/>
      <c r="G59" s="38"/>
      <c r="H59" s="38"/>
      <c r="I59" s="131"/>
      <c r="J59" s="97">
        <f>J84</f>
        <v>0</v>
      </c>
      <c r="K59" s="38"/>
      <c r="L59" s="42"/>
      <c r="AU59" s="16" t="s">
        <v>148</v>
      </c>
    </row>
    <row r="60" s="7" customFormat="1" ht="24.96" customHeight="1">
      <c r="B60" s="165"/>
      <c r="C60" s="166"/>
      <c r="D60" s="167" t="s">
        <v>1615</v>
      </c>
      <c r="E60" s="168"/>
      <c r="F60" s="168"/>
      <c r="G60" s="168"/>
      <c r="H60" s="168"/>
      <c r="I60" s="169"/>
      <c r="J60" s="170">
        <f>J85</f>
        <v>0</v>
      </c>
      <c r="K60" s="166"/>
      <c r="L60" s="171"/>
    </row>
    <row r="61" s="8" customFormat="1" ht="19.92" customHeight="1">
      <c r="B61" s="172"/>
      <c r="C61" s="173"/>
      <c r="D61" s="174" t="s">
        <v>1616</v>
      </c>
      <c r="E61" s="175"/>
      <c r="F61" s="175"/>
      <c r="G61" s="175"/>
      <c r="H61" s="175"/>
      <c r="I61" s="176"/>
      <c r="J61" s="177">
        <f>J86</f>
        <v>0</v>
      </c>
      <c r="K61" s="173"/>
      <c r="L61" s="178"/>
    </row>
    <row r="62" s="8" customFormat="1" ht="19.92" customHeight="1">
      <c r="B62" s="172"/>
      <c r="C62" s="173"/>
      <c r="D62" s="174" t="s">
        <v>1617</v>
      </c>
      <c r="E62" s="175"/>
      <c r="F62" s="175"/>
      <c r="G62" s="175"/>
      <c r="H62" s="175"/>
      <c r="I62" s="176"/>
      <c r="J62" s="177">
        <f>J90</f>
        <v>0</v>
      </c>
      <c r="K62" s="173"/>
      <c r="L62" s="178"/>
    </row>
    <row r="63" s="8" customFormat="1" ht="19.92" customHeight="1">
      <c r="B63" s="172"/>
      <c r="C63" s="173"/>
      <c r="D63" s="174" t="s">
        <v>1618</v>
      </c>
      <c r="E63" s="175"/>
      <c r="F63" s="175"/>
      <c r="G63" s="175"/>
      <c r="H63" s="175"/>
      <c r="I63" s="176"/>
      <c r="J63" s="177">
        <f>J99</f>
        <v>0</v>
      </c>
      <c r="K63" s="173"/>
      <c r="L63" s="178"/>
    </row>
    <row r="64" s="8" customFormat="1" ht="19.92" customHeight="1">
      <c r="B64" s="172"/>
      <c r="C64" s="173"/>
      <c r="D64" s="174" t="s">
        <v>1619</v>
      </c>
      <c r="E64" s="175"/>
      <c r="F64" s="175"/>
      <c r="G64" s="175"/>
      <c r="H64" s="175"/>
      <c r="I64" s="176"/>
      <c r="J64" s="177">
        <f>J103</f>
        <v>0</v>
      </c>
      <c r="K64" s="173"/>
      <c r="L64" s="178"/>
    </row>
    <row r="65" s="1" customFormat="1" ht="21.84" customHeight="1">
      <c r="B65" s="37"/>
      <c r="C65" s="38"/>
      <c r="D65" s="38"/>
      <c r="E65" s="38"/>
      <c r="F65" s="38"/>
      <c r="G65" s="38"/>
      <c r="H65" s="38"/>
      <c r="I65" s="131"/>
      <c r="J65" s="38"/>
      <c r="K65" s="38"/>
      <c r="L65" s="42"/>
    </row>
    <row r="66" s="1" customFormat="1" ht="6.96" customHeight="1">
      <c r="B66" s="56"/>
      <c r="C66" s="57"/>
      <c r="D66" s="57"/>
      <c r="E66" s="57"/>
      <c r="F66" s="57"/>
      <c r="G66" s="57"/>
      <c r="H66" s="57"/>
      <c r="I66" s="155"/>
      <c r="J66" s="57"/>
      <c r="K66" s="57"/>
      <c r="L66" s="42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58"/>
      <c r="J70" s="59"/>
      <c r="K70" s="59"/>
      <c r="L70" s="42"/>
    </row>
    <row r="71" s="1" customFormat="1" ht="24.96" customHeight="1">
      <c r="B71" s="37"/>
      <c r="C71" s="22" t="s">
        <v>169</v>
      </c>
      <c r="D71" s="38"/>
      <c r="E71" s="38"/>
      <c r="F71" s="38"/>
      <c r="G71" s="38"/>
      <c r="H71" s="38"/>
      <c r="I71" s="131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31"/>
      <c r="J72" s="38"/>
      <c r="K72" s="38"/>
      <c r="L72" s="42"/>
    </row>
    <row r="73" s="1" customFormat="1" ht="12" customHeight="1">
      <c r="B73" s="37"/>
      <c r="C73" s="31" t="s">
        <v>16</v>
      </c>
      <c r="D73" s="38"/>
      <c r="E73" s="38"/>
      <c r="F73" s="38"/>
      <c r="G73" s="38"/>
      <c r="H73" s="38"/>
      <c r="I73" s="131"/>
      <c r="J73" s="38"/>
      <c r="K73" s="38"/>
      <c r="L73" s="42"/>
    </row>
    <row r="74" s="1" customFormat="1" ht="16.5" customHeight="1">
      <c r="B74" s="37"/>
      <c r="C74" s="38"/>
      <c r="D74" s="38"/>
      <c r="E74" s="159" t="str">
        <f>E7</f>
        <v>Snížení energetické náročnosti budovy školy SpZŠ v Úpici, REV, 16.1.2020</v>
      </c>
      <c r="F74" s="31"/>
      <c r="G74" s="31"/>
      <c r="H74" s="31"/>
      <c r="I74" s="131"/>
      <c r="J74" s="38"/>
      <c r="K74" s="38"/>
      <c r="L74" s="42"/>
    </row>
    <row r="75" s="1" customFormat="1" ht="12" customHeight="1">
      <c r="B75" s="37"/>
      <c r="C75" s="31" t="s">
        <v>105</v>
      </c>
      <c r="D75" s="38"/>
      <c r="E75" s="38"/>
      <c r="F75" s="38"/>
      <c r="G75" s="38"/>
      <c r="H75" s="38"/>
      <c r="I75" s="131"/>
      <c r="J75" s="38"/>
      <c r="K75" s="38"/>
      <c r="L75" s="42"/>
    </row>
    <row r="76" s="1" customFormat="1" ht="16.5" customHeight="1">
      <c r="B76" s="37"/>
      <c r="C76" s="38"/>
      <c r="D76" s="38"/>
      <c r="E76" s="63" t="str">
        <f>E9</f>
        <v>SO 03 - Vedlejší a ostatní rozpočtovací náklady</v>
      </c>
      <c r="F76" s="38"/>
      <c r="G76" s="38"/>
      <c r="H76" s="38"/>
      <c r="I76" s="131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1"/>
      <c r="J77" s="38"/>
      <c r="K77" s="38"/>
      <c r="L77" s="42"/>
    </row>
    <row r="78" s="1" customFormat="1" ht="12" customHeight="1">
      <c r="B78" s="37"/>
      <c r="C78" s="31" t="s">
        <v>20</v>
      </c>
      <c r="D78" s="38"/>
      <c r="E78" s="38"/>
      <c r="F78" s="26" t="str">
        <f>F12</f>
        <v>Úpice (774654)</v>
      </c>
      <c r="G78" s="38"/>
      <c r="H78" s="38"/>
      <c r="I78" s="133" t="s">
        <v>22</v>
      </c>
      <c r="J78" s="66" t="str">
        <f>IF(J12="","",J12)</f>
        <v>16. 1. 2020</v>
      </c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31"/>
      <c r="J79" s="38"/>
      <c r="K79" s="38"/>
      <c r="L79" s="42"/>
    </row>
    <row r="80" s="1" customFormat="1" ht="38.55" customHeight="1">
      <c r="B80" s="37"/>
      <c r="C80" s="31" t="s">
        <v>24</v>
      </c>
      <c r="D80" s="38"/>
      <c r="E80" s="38"/>
      <c r="F80" s="26" t="str">
        <f>E15</f>
        <v>SpZŠ Augustina Bartoše, náb. pplk. A.Bunzla 660</v>
      </c>
      <c r="G80" s="38"/>
      <c r="H80" s="38"/>
      <c r="I80" s="133" t="s">
        <v>30</v>
      </c>
      <c r="J80" s="35" t="str">
        <f>E21</f>
        <v>Projecticon s.r.o., A. Kopeckého 151, Nový Hrádek</v>
      </c>
      <c r="K80" s="38"/>
      <c r="L80" s="42"/>
    </row>
    <row r="81" s="1" customFormat="1" ht="13.65" customHeight="1">
      <c r="B81" s="37"/>
      <c r="C81" s="31" t="s">
        <v>28</v>
      </c>
      <c r="D81" s="38"/>
      <c r="E81" s="38"/>
      <c r="F81" s="26" t="str">
        <f>IF(E18="","",E18)</f>
        <v>Vyplň údaj</v>
      </c>
      <c r="G81" s="38"/>
      <c r="H81" s="38"/>
      <c r="I81" s="133" t="s">
        <v>33</v>
      </c>
      <c r="J81" s="35" t="str">
        <f>E24</f>
        <v xml:space="preserve"> </v>
      </c>
      <c r="K81" s="38"/>
      <c r="L81" s="42"/>
    </row>
    <row r="82" s="1" customFormat="1" ht="10.32" customHeight="1">
      <c r="B82" s="37"/>
      <c r="C82" s="38"/>
      <c r="D82" s="38"/>
      <c r="E82" s="38"/>
      <c r="F82" s="38"/>
      <c r="G82" s="38"/>
      <c r="H82" s="38"/>
      <c r="I82" s="131"/>
      <c r="J82" s="38"/>
      <c r="K82" s="38"/>
      <c r="L82" s="42"/>
    </row>
    <row r="83" s="9" customFormat="1" ht="29.28" customHeight="1">
      <c r="B83" s="179"/>
      <c r="C83" s="180" t="s">
        <v>170</v>
      </c>
      <c r="D83" s="181" t="s">
        <v>55</v>
      </c>
      <c r="E83" s="181" t="s">
        <v>51</v>
      </c>
      <c r="F83" s="181" t="s">
        <v>52</v>
      </c>
      <c r="G83" s="181" t="s">
        <v>171</v>
      </c>
      <c r="H83" s="181" t="s">
        <v>172</v>
      </c>
      <c r="I83" s="182" t="s">
        <v>173</v>
      </c>
      <c r="J83" s="181" t="s">
        <v>146</v>
      </c>
      <c r="K83" s="183" t="s">
        <v>174</v>
      </c>
      <c r="L83" s="184"/>
      <c r="M83" s="87" t="s">
        <v>1</v>
      </c>
      <c r="N83" s="88" t="s">
        <v>40</v>
      </c>
      <c r="O83" s="88" t="s">
        <v>175</v>
      </c>
      <c r="P83" s="88" t="s">
        <v>176</v>
      </c>
      <c r="Q83" s="88" t="s">
        <v>177</v>
      </c>
      <c r="R83" s="88" t="s">
        <v>178</v>
      </c>
      <c r="S83" s="88" t="s">
        <v>179</v>
      </c>
      <c r="T83" s="89" t="s">
        <v>180</v>
      </c>
    </row>
    <row r="84" s="1" customFormat="1" ht="22.8" customHeight="1">
      <c r="B84" s="37"/>
      <c r="C84" s="94" t="s">
        <v>181</v>
      </c>
      <c r="D84" s="38"/>
      <c r="E84" s="38"/>
      <c r="F84" s="38"/>
      <c r="G84" s="38"/>
      <c r="H84" s="38"/>
      <c r="I84" s="131"/>
      <c r="J84" s="185">
        <f>BK84</f>
        <v>0</v>
      </c>
      <c r="K84" s="38"/>
      <c r="L84" s="42"/>
      <c r="M84" s="90"/>
      <c r="N84" s="91"/>
      <c r="O84" s="91"/>
      <c r="P84" s="186">
        <f>P85</f>
        <v>0</v>
      </c>
      <c r="Q84" s="91"/>
      <c r="R84" s="186">
        <f>R85</f>
        <v>0</v>
      </c>
      <c r="S84" s="91"/>
      <c r="T84" s="187">
        <f>T85</f>
        <v>0</v>
      </c>
      <c r="AT84" s="16" t="s">
        <v>69</v>
      </c>
      <c r="AU84" s="16" t="s">
        <v>148</v>
      </c>
      <c r="BK84" s="188">
        <f>BK85</f>
        <v>0</v>
      </c>
    </row>
    <row r="85" s="10" customFormat="1" ht="25.92" customHeight="1">
      <c r="B85" s="189"/>
      <c r="C85" s="190"/>
      <c r="D85" s="191" t="s">
        <v>69</v>
      </c>
      <c r="E85" s="192" t="s">
        <v>1620</v>
      </c>
      <c r="F85" s="192" t="s">
        <v>1621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P86+P90+P99+P103</f>
        <v>0</v>
      </c>
      <c r="Q85" s="197"/>
      <c r="R85" s="198">
        <f>R86+R90+R99+R103</f>
        <v>0</v>
      </c>
      <c r="S85" s="197"/>
      <c r="T85" s="199">
        <f>T86+T90+T99+T103</f>
        <v>0</v>
      </c>
      <c r="AR85" s="200" t="s">
        <v>207</v>
      </c>
      <c r="AT85" s="201" t="s">
        <v>69</v>
      </c>
      <c r="AU85" s="201" t="s">
        <v>70</v>
      </c>
      <c r="AY85" s="200" t="s">
        <v>184</v>
      </c>
      <c r="BK85" s="202">
        <f>BK86+BK90+BK99+BK103</f>
        <v>0</v>
      </c>
    </row>
    <row r="86" s="10" customFormat="1" ht="22.8" customHeight="1">
      <c r="B86" s="189"/>
      <c r="C86" s="190"/>
      <c r="D86" s="191" t="s">
        <v>69</v>
      </c>
      <c r="E86" s="203" t="s">
        <v>1622</v>
      </c>
      <c r="F86" s="203" t="s">
        <v>1623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SUM(P87:P89)</f>
        <v>0</v>
      </c>
      <c r="Q86" s="197"/>
      <c r="R86" s="198">
        <f>SUM(R87:R89)</f>
        <v>0</v>
      </c>
      <c r="S86" s="197"/>
      <c r="T86" s="199">
        <f>SUM(T87:T89)</f>
        <v>0</v>
      </c>
      <c r="AR86" s="200" t="s">
        <v>207</v>
      </c>
      <c r="AT86" s="201" t="s">
        <v>69</v>
      </c>
      <c r="AU86" s="201" t="s">
        <v>78</v>
      </c>
      <c r="AY86" s="200" t="s">
        <v>184</v>
      </c>
      <c r="BK86" s="202">
        <f>SUM(BK87:BK89)</f>
        <v>0</v>
      </c>
    </row>
    <row r="87" s="1" customFormat="1" ht="16.5" customHeight="1">
      <c r="B87" s="37"/>
      <c r="C87" s="205" t="s">
        <v>78</v>
      </c>
      <c r="D87" s="205" t="s">
        <v>186</v>
      </c>
      <c r="E87" s="206" t="s">
        <v>1624</v>
      </c>
      <c r="F87" s="207" t="s">
        <v>1625</v>
      </c>
      <c r="G87" s="208" t="s">
        <v>639</v>
      </c>
      <c r="H87" s="209">
        <v>1</v>
      </c>
      <c r="I87" s="210"/>
      <c r="J87" s="211">
        <f>ROUND(I87*H87,2)</f>
        <v>0</v>
      </c>
      <c r="K87" s="207" t="s">
        <v>197</v>
      </c>
      <c r="L87" s="42"/>
      <c r="M87" s="212" t="s">
        <v>1</v>
      </c>
      <c r="N87" s="213" t="s">
        <v>41</v>
      </c>
      <c r="O87" s="78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AR87" s="16" t="s">
        <v>1626</v>
      </c>
      <c r="AT87" s="16" t="s">
        <v>186</v>
      </c>
      <c r="AU87" s="16" t="s">
        <v>80</v>
      </c>
      <c r="AY87" s="16" t="s">
        <v>184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6" t="s">
        <v>78</v>
      </c>
      <c r="BK87" s="216">
        <f>ROUND(I87*H87,2)</f>
        <v>0</v>
      </c>
      <c r="BL87" s="16" t="s">
        <v>1626</v>
      </c>
      <c r="BM87" s="16" t="s">
        <v>1627</v>
      </c>
    </row>
    <row r="88" s="1" customFormat="1" ht="16.5" customHeight="1">
      <c r="B88" s="37"/>
      <c r="C88" s="205" t="s">
        <v>80</v>
      </c>
      <c r="D88" s="205" t="s">
        <v>186</v>
      </c>
      <c r="E88" s="206" t="s">
        <v>1628</v>
      </c>
      <c r="F88" s="207" t="s">
        <v>1629</v>
      </c>
      <c r="G88" s="208" t="s">
        <v>639</v>
      </c>
      <c r="H88" s="209">
        <v>1</v>
      </c>
      <c r="I88" s="210"/>
      <c r="J88" s="211">
        <f>ROUND(I88*H88,2)</f>
        <v>0</v>
      </c>
      <c r="K88" s="207" t="s">
        <v>197</v>
      </c>
      <c r="L88" s="42"/>
      <c r="M88" s="212" t="s">
        <v>1</v>
      </c>
      <c r="N88" s="213" t="s">
        <v>41</v>
      </c>
      <c r="O88" s="78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AR88" s="16" t="s">
        <v>1626</v>
      </c>
      <c r="AT88" s="16" t="s">
        <v>186</v>
      </c>
      <c r="AU88" s="16" t="s">
        <v>80</v>
      </c>
      <c r="AY88" s="16" t="s">
        <v>184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78</v>
      </c>
      <c r="BK88" s="216">
        <f>ROUND(I88*H88,2)</f>
        <v>0</v>
      </c>
      <c r="BL88" s="16" t="s">
        <v>1626</v>
      </c>
      <c r="BM88" s="16" t="s">
        <v>1630</v>
      </c>
    </row>
    <row r="89" s="1" customFormat="1" ht="16.5" customHeight="1">
      <c r="B89" s="37"/>
      <c r="C89" s="205" t="s">
        <v>200</v>
      </c>
      <c r="D89" s="205" t="s">
        <v>186</v>
      </c>
      <c r="E89" s="206" t="s">
        <v>1631</v>
      </c>
      <c r="F89" s="207" t="s">
        <v>1632</v>
      </c>
      <c r="G89" s="208" t="s">
        <v>639</v>
      </c>
      <c r="H89" s="209">
        <v>1</v>
      </c>
      <c r="I89" s="210"/>
      <c r="J89" s="211">
        <f>ROUND(I89*H89,2)</f>
        <v>0</v>
      </c>
      <c r="K89" s="207" t="s">
        <v>197</v>
      </c>
      <c r="L89" s="42"/>
      <c r="M89" s="212" t="s">
        <v>1</v>
      </c>
      <c r="N89" s="213" t="s">
        <v>41</v>
      </c>
      <c r="O89" s="78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AR89" s="16" t="s">
        <v>1626</v>
      </c>
      <c r="AT89" s="16" t="s">
        <v>186</v>
      </c>
      <c r="AU89" s="16" t="s">
        <v>80</v>
      </c>
      <c r="AY89" s="16" t="s">
        <v>184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78</v>
      </c>
      <c r="BK89" s="216">
        <f>ROUND(I89*H89,2)</f>
        <v>0</v>
      </c>
      <c r="BL89" s="16" t="s">
        <v>1626</v>
      </c>
      <c r="BM89" s="16" t="s">
        <v>1633</v>
      </c>
    </row>
    <row r="90" s="10" customFormat="1" ht="22.8" customHeight="1">
      <c r="B90" s="189"/>
      <c r="C90" s="190"/>
      <c r="D90" s="191" t="s">
        <v>69</v>
      </c>
      <c r="E90" s="203" t="s">
        <v>1634</v>
      </c>
      <c r="F90" s="203" t="s">
        <v>1635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SUM(P91:P98)</f>
        <v>0</v>
      </c>
      <c r="Q90" s="197"/>
      <c r="R90" s="198">
        <f>SUM(R91:R98)</f>
        <v>0</v>
      </c>
      <c r="S90" s="197"/>
      <c r="T90" s="199">
        <f>SUM(T91:T98)</f>
        <v>0</v>
      </c>
      <c r="AR90" s="200" t="s">
        <v>207</v>
      </c>
      <c r="AT90" s="201" t="s">
        <v>69</v>
      </c>
      <c r="AU90" s="201" t="s">
        <v>78</v>
      </c>
      <c r="AY90" s="200" t="s">
        <v>184</v>
      </c>
      <c r="BK90" s="202">
        <f>SUM(BK91:BK98)</f>
        <v>0</v>
      </c>
    </row>
    <row r="91" s="1" customFormat="1" ht="16.5" customHeight="1">
      <c r="B91" s="37"/>
      <c r="C91" s="205" t="s">
        <v>190</v>
      </c>
      <c r="D91" s="205" t="s">
        <v>186</v>
      </c>
      <c r="E91" s="206" t="s">
        <v>1636</v>
      </c>
      <c r="F91" s="207" t="s">
        <v>1635</v>
      </c>
      <c r="G91" s="208" t="s">
        <v>639</v>
      </c>
      <c r="H91" s="209">
        <v>1</v>
      </c>
      <c r="I91" s="210"/>
      <c r="J91" s="211">
        <f>ROUND(I91*H91,2)</f>
        <v>0</v>
      </c>
      <c r="K91" s="207" t="s">
        <v>197</v>
      </c>
      <c r="L91" s="42"/>
      <c r="M91" s="212" t="s">
        <v>1</v>
      </c>
      <c r="N91" s="213" t="s">
        <v>41</v>
      </c>
      <c r="O91" s="78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16" t="s">
        <v>1626</v>
      </c>
      <c r="AT91" s="16" t="s">
        <v>186</v>
      </c>
      <c r="AU91" s="16" t="s">
        <v>80</v>
      </c>
      <c r="AY91" s="16" t="s">
        <v>184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78</v>
      </c>
      <c r="BK91" s="216">
        <f>ROUND(I91*H91,2)</f>
        <v>0</v>
      </c>
      <c r="BL91" s="16" t="s">
        <v>1626</v>
      </c>
      <c r="BM91" s="16" t="s">
        <v>1637</v>
      </c>
    </row>
    <row r="92" s="1" customFormat="1" ht="16.5" customHeight="1">
      <c r="B92" s="37"/>
      <c r="C92" s="205" t="s">
        <v>207</v>
      </c>
      <c r="D92" s="205" t="s">
        <v>186</v>
      </c>
      <c r="E92" s="206" t="s">
        <v>1638</v>
      </c>
      <c r="F92" s="207" t="s">
        <v>1639</v>
      </c>
      <c r="G92" s="208" t="s">
        <v>639</v>
      </c>
      <c r="H92" s="209">
        <v>1</v>
      </c>
      <c r="I92" s="210"/>
      <c r="J92" s="211">
        <f>ROUND(I92*H92,2)</f>
        <v>0</v>
      </c>
      <c r="K92" s="207" t="s">
        <v>197</v>
      </c>
      <c r="L92" s="42"/>
      <c r="M92" s="212" t="s">
        <v>1</v>
      </c>
      <c r="N92" s="213" t="s">
        <v>41</v>
      </c>
      <c r="O92" s="78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16" t="s">
        <v>1626</v>
      </c>
      <c r="AT92" s="16" t="s">
        <v>186</v>
      </c>
      <c r="AU92" s="16" t="s">
        <v>80</v>
      </c>
      <c r="AY92" s="16" t="s">
        <v>184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78</v>
      </c>
      <c r="BK92" s="216">
        <f>ROUND(I92*H92,2)</f>
        <v>0</v>
      </c>
      <c r="BL92" s="16" t="s">
        <v>1626</v>
      </c>
      <c r="BM92" s="16" t="s">
        <v>1640</v>
      </c>
    </row>
    <row r="93" s="1" customFormat="1" ht="16.5" customHeight="1">
      <c r="B93" s="37"/>
      <c r="C93" s="205" t="s">
        <v>212</v>
      </c>
      <c r="D93" s="205" t="s">
        <v>186</v>
      </c>
      <c r="E93" s="206" t="s">
        <v>1641</v>
      </c>
      <c r="F93" s="207" t="s">
        <v>1642</v>
      </c>
      <c r="G93" s="208" t="s">
        <v>639</v>
      </c>
      <c r="H93" s="209">
        <v>1</v>
      </c>
      <c r="I93" s="210"/>
      <c r="J93" s="211">
        <f>ROUND(I93*H93,2)</f>
        <v>0</v>
      </c>
      <c r="K93" s="207" t="s">
        <v>197</v>
      </c>
      <c r="L93" s="42"/>
      <c r="M93" s="212" t="s">
        <v>1</v>
      </c>
      <c r="N93" s="213" t="s">
        <v>41</v>
      </c>
      <c r="O93" s="78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16" t="s">
        <v>1626</v>
      </c>
      <c r="AT93" s="16" t="s">
        <v>186</v>
      </c>
      <c r="AU93" s="16" t="s">
        <v>80</v>
      </c>
      <c r="AY93" s="16" t="s">
        <v>184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78</v>
      </c>
      <c r="BK93" s="216">
        <f>ROUND(I93*H93,2)</f>
        <v>0</v>
      </c>
      <c r="BL93" s="16" t="s">
        <v>1626</v>
      </c>
      <c r="BM93" s="16" t="s">
        <v>1643</v>
      </c>
    </row>
    <row r="94" s="14" customFormat="1">
      <c r="B94" s="264"/>
      <c r="C94" s="265"/>
      <c r="D94" s="219" t="s">
        <v>192</v>
      </c>
      <c r="E94" s="266" t="s">
        <v>1</v>
      </c>
      <c r="F94" s="267" t="s">
        <v>1644</v>
      </c>
      <c r="G94" s="265"/>
      <c r="H94" s="266" t="s">
        <v>1</v>
      </c>
      <c r="I94" s="268"/>
      <c r="J94" s="265"/>
      <c r="K94" s="265"/>
      <c r="L94" s="269"/>
      <c r="M94" s="270"/>
      <c r="N94" s="271"/>
      <c r="O94" s="271"/>
      <c r="P94" s="271"/>
      <c r="Q94" s="271"/>
      <c r="R94" s="271"/>
      <c r="S94" s="271"/>
      <c r="T94" s="272"/>
      <c r="AT94" s="273" t="s">
        <v>192</v>
      </c>
      <c r="AU94" s="273" t="s">
        <v>80</v>
      </c>
      <c r="AV94" s="14" t="s">
        <v>78</v>
      </c>
      <c r="AW94" s="14" t="s">
        <v>32</v>
      </c>
      <c r="AX94" s="14" t="s">
        <v>70</v>
      </c>
      <c r="AY94" s="273" t="s">
        <v>184</v>
      </c>
    </row>
    <row r="95" s="11" customFormat="1">
      <c r="B95" s="217"/>
      <c r="C95" s="218"/>
      <c r="D95" s="219" t="s">
        <v>192</v>
      </c>
      <c r="E95" s="220" t="s">
        <v>1</v>
      </c>
      <c r="F95" s="221" t="s">
        <v>78</v>
      </c>
      <c r="G95" s="218"/>
      <c r="H95" s="222">
        <v>1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192</v>
      </c>
      <c r="AU95" s="228" t="s">
        <v>80</v>
      </c>
      <c r="AV95" s="11" t="s">
        <v>80</v>
      </c>
      <c r="AW95" s="11" t="s">
        <v>32</v>
      </c>
      <c r="AX95" s="11" t="s">
        <v>78</v>
      </c>
      <c r="AY95" s="228" t="s">
        <v>184</v>
      </c>
    </row>
    <row r="96" s="1" customFormat="1" ht="16.5" customHeight="1">
      <c r="B96" s="37"/>
      <c r="C96" s="205" t="s">
        <v>216</v>
      </c>
      <c r="D96" s="205" t="s">
        <v>186</v>
      </c>
      <c r="E96" s="206" t="s">
        <v>1645</v>
      </c>
      <c r="F96" s="207" t="s">
        <v>1646</v>
      </c>
      <c r="G96" s="208" t="s">
        <v>639</v>
      </c>
      <c r="H96" s="209">
        <v>1</v>
      </c>
      <c r="I96" s="210"/>
      <c r="J96" s="211">
        <f>ROUND(I96*H96,2)</f>
        <v>0</v>
      </c>
      <c r="K96" s="207" t="s">
        <v>197</v>
      </c>
      <c r="L96" s="42"/>
      <c r="M96" s="212" t="s">
        <v>1</v>
      </c>
      <c r="N96" s="213" t="s">
        <v>41</v>
      </c>
      <c r="O96" s="78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6" t="s">
        <v>1626</v>
      </c>
      <c r="AT96" s="16" t="s">
        <v>186</v>
      </c>
      <c r="AU96" s="16" t="s">
        <v>80</v>
      </c>
      <c r="AY96" s="16" t="s">
        <v>184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78</v>
      </c>
      <c r="BK96" s="216">
        <f>ROUND(I96*H96,2)</f>
        <v>0</v>
      </c>
      <c r="BL96" s="16" t="s">
        <v>1626</v>
      </c>
      <c r="BM96" s="16" t="s">
        <v>1647</v>
      </c>
    </row>
    <row r="97" s="1" customFormat="1" ht="16.5" customHeight="1">
      <c r="B97" s="37"/>
      <c r="C97" s="205" t="s">
        <v>220</v>
      </c>
      <c r="D97" s="205" t="s">
        <v>186</v>
      </c>
      <c r="E97" s="206" t="s">
        <v>1648</v>
      </c>
      <c r="F97" s="207" t="s">
        <v>1649</v>
      </c>
      <c r="G97" s="208" t="s">
        <v>639</v>
      </c>
      <c r="H97" s="209">
        <v>1</v>
      </c>
      <c r="I97" s="210"/>
      <c r="J97" s="211">
        <f>ROUND(I97*H97,2)</f>
        <v>0</v>
      </c>
      <c r="K97" s="207" t="s">
        <v>197</v>
      </c>
      <c r="L97" s="42"/>
      <c r="M97" s="212" t="s">
        <v>1</v>
      </c>
      <c r="N97" s="213" t="s">
        <v>41</v>
      </c>
      <c r="O97" s="78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16" t="s">
        <v>1626</v>
      </c>
      <c r="AT97" s="16" t="s">
        <v>186</v>
      </c>
      <c r="AU97" s="16" t="s">
        <v>80</v>
      </c>
      <c r="AY97" s="16" t="s">
        <v>184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78</v>
      </c>
      <c r="BK97" s="216">
        <f>ROUND(I97*H97,2)</f>
        <v>0</v>
      </c>
      <c r="BL97" s="16" t="s">
        <v>1626</v>
      </c>
      <c r="BM97" s="16" t="s">
        <v>1650</v>
      </c>
    </row>
    <row r="98" s="1" customFormat="1" ht="16.5" customHeight="1">
      <c r="B98" s="37"/>
      <c r="C98" s="205" t="s">
        <v>225</v>
      </c>
      <c r="D98" s="205" t="s">
        <v>186</v>
      </c>
      <c r="E98" s="206" t="s">
        <v>1651</v>
      </c>
      <c r="F98" s="207" t="s">
        <v>1652</v>
      </c>
      <c r="G98" s="208" t="s">
        <v>639</v>
      </c>
      <c r="H98" s="209">
        <v>1</v>
      </c>
      <c r="I98" s="210"/>
      <c r="J98" s="211">
        <f>ROUND(I98*H98,2)</f>
        <v>0</v>
      </c>
      <c r="K98" s="207" t="s">
        <v>197</v>
      </c>
      <c r="L98" s="42"/>
      <c r="M98" s="212" t="s">
        <v>1</v>
      </c>
      <c r="N98" s="213" t="s">
        <v>41</v>
      </c>
      <c r="O98" s="78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6" t="s">
        <v>1626</v>
      </c>
      <c r="AT98" s="16" t="s">
        <v>186</v>
      </c>
      <c r="AU98" s="16" t="s">
        <v>80</v>
      </c>
      <c r="AY98" s="16" t="s">
        <v>184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78</v>
      </c>
      <c r="BK98" s="216">
        <f>ROUND(I98*H98,2)</f>
        <v>0</v>
      </c>
      <c r="BL98" s="16" t="s">
        <v>1626</v>
      </c>
      <c r="BM98" s="16" t="s">
        <v>1653</v>
      </c>
    </row>
    <row r="99" s="10" customFormat="1" ht="22.8" customHeight="1">
      <c r="B99" s="189"/>
      <c r="C99" s="190"/>
      <c r="D99" s="191" t="s">
        <v>69</v>
      </c>
      <c r="E99" s="203" t="s">
        <v>1654</v>
      </c>
      <c r="F99" s="203" t="s">
        <v>1655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SUM(P100:P102)</f>
        <v>0</v>
      </c>
      <c r="Q99" s="197"/>
      <c r="R99" s="198">
        <f>SUM(R100:R102)</f>
        <v>0</v>
      </c>
      <c r="S99" s="197"/>
      <c r="T99" s="199">
        <f>SUM(T100:T102)</f>
        <v>0</v>
      </c>
      <c r="AR99" s="200" t="s">
        <v>207</v>
      </c>
      <c r="AT99" s="201" t="s">
        <v>69</v>
      </c>
      <c r="AU99" s="201" t="s">
        <v>78</v>
      </c>
      <c r="AY99" s="200" t="s">
        <v>184</v>
      </c>
      <c r="BK99" s="202">
        <f>SUM(BK100:BK102)</f>
        <v>0</v>
      </c>
    </row>
    <row r="100" s="1" customFormat="1" ht="16.5" customHeight="1">
      <c r="B100" s="37"/>
      <c r="C100" s="205" t="s">
        <v>230</v>
      </c>
      <c r="D100" s="205" t="s">
        <v>186</v>
      </c>
      <c r="E100" s="206" t="s">
        <v>1656</v>
      </c>
      <c r="F100" s="207" t="s">
        <v>1655</v>
      </c>
      <c r="G100" s="208" t="s">
        <v>639</v>
      </c>
      <c r="H100" s="209">
        <v>1</v>
      </c>
      <c r="I100" s="210"/>
      <c r="J100" s="211">
        <f>ROUND(I100*H100,2)</f>
        <v>0</v>
      </c>
      <c r="K100" s="207" t="s">
        <v>197</v>
      </c>
      <c r="L100" s="42"/>
      <c r="M100" s="212" t="s">
        <v>1</v>
      </c>
      <c r="N100" s="213" t="s">
        <v>41</v>
      </c>
      <c r="O100" s="78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6" t="s">
        <v>1626</v>
      </c>
      <c r="AT100" s="16" t="s">
        <v>186</v>
      </c>
      <c r="AU100" s="16" t="s">
        <v>80</v>
      </c>
      <c r="AY100" s="16" t="s">
        <v>184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78</v>
      </c>
      <c r="BK100" s="216">
        <f>ROUND(I100*H100,2)</f>
        <v>0</v>
      </c>
      <c r="BL100" s="16" t="s">
        <v>1626</v>
      </c>
      <c r="BM100" s="16" t="s">
        <v>1657</v>
      </c>
    </row>
    <row r="101" s="1" customFormat="1" ht="16.5" customHeight="1">
      <c r="B101" s="37"/>
      <c r="C101" s="205" t="s">
        <v>234</v>
      </c>
      <c r="D101" s="205" t="s">
        <v>186</v>
      </c>
      <c r="E101" s="206" t="s">
        <v>1658</v>
      </c>
      <c r="F101" s="207" t="s">
        <v>1659</v>
      </c>
      <c r="G101" s="208" t="s">
        <v>639</v>
      </c>
      <c r="H101" s="209">
        <v>1</v>
      </c>
      <c r="I101" s="210"/>
      <c r="J101" s="211">
        <f>ROUND(I101*H101,2)</f>
        <v>0</v>
      </c>
      <c r="K101" s="207" t="s">
        <v>197</v>
      </c>
      <c r="L101" s="42"/>
      <c r="M101" s="212" t="s">
        <v>1</v>
      </c>
      <c r="N101" s="213" t="s">
        <v>41</v>
      </c>
      <c r="O101" s="78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16" t="s">
        <v>1626</v>
      </c>
      <c r="AT101" s="16" t="s">
        <v>186</v>
      </c>
      <c r="AU101" s="16" t="s">
        <v>80</v>
      </c>
      <c r="AY101" s="16" t="s">
        <v>184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78</v>
      </c>
      <c r="BK101" s="216">
        <f>ROUND(I101*H101,2)</f>
        <v>0</v>
      </c>
      <c r="BL101" s="16" t="s">
        <v>1626</v>
      </c>
      <c r="BM101" s="16" t="s">
        <v>1660</v>
      </c>
    </row>
    <row r="102" s="1" customFormat="1" ht="16.5" customHeight="1">
      <c r="B102" s="37"/>
      <c r="C102" s="205" t="s">
        <v>238</v>
      </c>
      <c r="D102" s="205" t="s">
        <v>186</v>
      </c>
      <c r="E102" s="206" t="s">
        <v>1661</v>
      </c>
      <c r="F102" s="207" t="s">
        <v>1662</v>
      </c>
      <c r="G102" s="208" t="s">
        <v>639</v>
      </c>
      <c r="H102" s="209">
        <v>1</v>
      </c>
      <c r="I102" s="210"/>
      <c r="J102" s="211">
        <f>ROUND(I102*H102,2)</f>
        <v>0</v>
      </c>
      <c r="K102" s="207" t="s">
        <v>197</v>
      </c>
      <c r="L102" s="42"/>
      <c r="M102" s="212" t="s">
        <v>1</v>
      </c>
      <c r="N102" s="213" t="s">
        <v>41</v>
      </c>
      <c r="O102" s="78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6" t="s">
        <v>1626</v>
      </c>
      <c r="AT102" s="16" t="s">
        <v>186</v>
      </c>
      <c r="AU102" s="16" t="s">
        <v>80</v>
      </c>
      <c r="AY102" s="16" t="s">
        <v>184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78</v>
      </c>
      <c r="BK102" s="216">
        <f>ROUND(I102*H102,2)</f>
        <v>0</v>
      </c>
      <c r="BL102" s="16" t="s">
        <v>1626</v>
      </c>
      <c r="BM102" s="16" t="s">
        <v>1663</v>
      </c>
    </row>
    <row r="103" s="10" customFormat="1" ht="22.8" customHeight="1">
      <c r="B103" s="189"/>
      <c r="C103" s="190"/>
      <c r="D103" s="191" t="s">
        <v>69</v>
      </c>
      <c r="E103" s="203" t="s">
        <v>1664</v>
      </c>
      <c r="F103" s="203" t="s">
        <v>1665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P104</f>
        <v>0</v>
      </c>
      <c r="Q103" s="197"/>
      <c r="R103" s="198">
        <f>R104</f>
        <v>0</v>
      </c>
      <c r="S103" s="197"/>
      <c r="T103" s="199">
        <f>T104</f>
        <v>0</v>
      </c>
      <c r="AR103" s="200" t="s">
        <v>207</v>
      </c>
      <c r="AT103" s="201" t="s">
        <v>69</v>
      </c>
      <c r="AU103" s="201" t="s">
        <v>78</v>
      </c>
      <c r="AY103" s="200" t="s">
        <v>184</v>
      </c>
      <c r="BK103" s="202">
        <f>BK104</f>
        <v>0</v>
      </c>
    </row>
    <row r="104" s="1" customFormat="1" ht="16.5" customHeight="1">
      <c r="B104" s="37"/>
      <c r="C104" s="205" t="s">
        <v>244</v>
      </c>
      <c r="D104" s="205" t="s">
        <v>186</v>
      </c>
      <c r="E104" s="206" t="s">
        <v>1666</v>
      </c>
      <c r="F104" s="207" t="s">
        <v>1667</v>
      </c>
      <c r="G104" s="208" t="s">
        <v>639</v>
      </c>
      <c r="H104" s="209">
        <v>1</v>
      </c>
      <c r="I104" s="210"/>
      <c r="J104" s="211">
        <f>ROUND(I104*H104,2)</f>
        <v>0</v>
      </c>
      <c r="K104" s="207" t="s">
        <v>197</v>
      </c>
      <c r="L104" s="42"/>
      <c r="M104" s="274" t="s">
        <v>1</v>
      </c>
      <c r="N104" s="275" t="s">
        <v>41</v>
      </c>
      <c r="O104" s="276"/>
      <c r="P104" s="277">
        <f>O104*H104</f>
        <v>0</v>
      </c>
      <c r="Q104" s="277">
        <v>0</v>
      </c>
      <c r="R104" s="277">
        <f>Q104*H104</f>
        <v>0</v>
      </c>
      <c r="S104" s="277">
        <v>0</v>
      </c>
      <c r="T104" s="278">
        <f>S104*H104</f>
        <v>0</v>
      </c>
      <c r="AR104" s="16" t="s">
        <v>1626</v>
      </c>
      <c r="AT104" s="16" t="s">
        <v>186</v>
      </c>
      <c r="AU104" s="16" t="s">
        <v>80</v>
      </c>
      <c r="AY104" s="16" t="s">
        <v>184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78</v>
      </c>
      <c r="BK104" s="216">
        <f>ROUND(I104*H104,2)</f>
        <v>0</v>
      </c>
      <c r="BL104" s="16" t="s">
        <v>1626</v>
      </c>
      <c r="BM104" s="16" t="s">
        <v>1668</v>
      </c>
    </row>
    <row r="105" s="1" customFormat="1" ht="6.96" customHeight="1">
      <c r="B105" s="56"/>
      <c r="C105" s="57"/>
      <c r="D105" s="57"/>
      <c r="E105" s="57"/>
      <c r="F105" s="57"/>
      <c r="G105" s="57"/>
      <c r="H105" s="57"/>
      <c r="I105" s="155"/>
      <c r="J105" s="57"/>
      <c r="K105" s="57"/>
      <c r="L105" s="42"/>
    </row>
  </sheetData>
  <sheetProtection sheet="1" autoFilter="0" formatColumns="0" formatRows="0" objects="1" scenarios="1" spinCount="100000" saltValue="ssDTIA/o/J28PONH/mOpB4bdR1Z3unB5EddPlSpRrdOxFmO5Wh1e5JL1sHbKwdj0JBTgMutT2ULu28lpqXOFQw==" hashValue="yZmYJk8agVe26dRU4pLhItweOoYD+9Umxd5mk0LmNXVMf3m9LmXQaflYiI5WWVPMNAs4semQXqkavzB+ULaG8Q==" algorithmName="SHA-512" password="CC35"/>
  <autoFilter ref="C83:K10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2020-01-29T10:02:53Z</dcterms:created>
  <dcterms:modified xsi:type="dcterms:W3CDTF">2020-01-29T10:03:01Z</dcterms:modified>
</cp:coreProperties>
</file>